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450" windowWidth="20505" windowHeight="11730" activeTab="1"/>
  </bookViews>
  <sheets>
    <sheet name="PLAN A ENERO 2017" sheetId="1" r:id="rId1"/>
    <sheet name="PLAN A ENERO 2017 (2)" sheetId="2" r:id="rId2"/>
  </sheets>
  <externalReferences>
    <externalReference r:id="rId3"/>
  </externalReferences>
  <definedNames>
    <definedName name="_xlnm.Print_Titles" localSheetId="0">'PLAN A ENERO 2017'!$C:$F,'PLAN A ENERO 2017'!$1:$3</definedName>
    <definedName name="_xlnm.Print_Titles" localSheetId="1">'PLAN A ENERO 2017 (2)'!$C:$F,'PLAN A ENERO 2017 (2)'!$1:$3</definedName>
  </definedNames>
  <calcPr calcId="144525"/>
</workbook>
</file>

<file path=xl/calcChain.xml><?xml version="1.0" encoding="utf-8"?>
<calcChain xmlns="http://schemas.openxmlformats.org/spreadsheetml/2006/main">
  <c r="DI144" i="2" l="1"/>
  <c r="DH144" i="2"/>
  <c r="G142" i="2" l="1"/>
  <c r="G143" i="2"/>
  <c r="DI132" i="2"/>
  <c r="DH132" i="2"/>
  <c r="AP3" i="2"/>
  <c r="DA142" i="2"/>
  <c r="CJ142" i="2"/>
  <c r="CI142" i="2"/>
  <c r="CH142" i="2"/>
  <c r="CG142" i="2"/>
  <c r="CE142" i="2"/>
  <c r="CD142" i="2"/>
  <c r="CC142" i="2"/>
  <c r="CB142" i="2"/>
  <c r="CA142" i="2"/>
  <c r="BZ142" i="2"/>
  <c r="BY142" i="2"/>
  <c r="BX142" i="2"/>
  <c r="BW142" i="2"/>
  <c r="BV142" i="2"/>
  <c r="BU142" i="2"/>
  <c r="BS142" i="2"/>
  <c r="AT142" i="2"/>
  <c r="AS142" i="2"/>
  <c r="AR142" i="2"/>
  <c r="AP142" i="2"/>
  <c r="AO142" i="2"/>
  <c r="AN142" i="2"/>
  <c r="AM142" i="2"/>
  <c r="AL142" i="2"/>
  <c r="AK142" i="2"/>
  <c r="AJ142" i="2"/>
  <c r="AI142" i="2"/>
  <c r="AH142" i="2"/>
  <c r="AG142" i="2"/>
  <c r="AF142" i="2"/>
  <c r="Z142" i="2"/>
  <c r="Y142" i="2"/>
  <c r="X142" i="2"/>
  <c r="V142" i="2"/>
  <c r="U142" i="2"/>
  <c r="T142" i="2"/>
  <c r="S142" i="2"/>
  <c r="R142" i="2"/>
  <c r="Q142" i="2"/>
  <c r="P142" i="2"/>
  <c r="O142" i="2"/>
  <c r="N142" i="2"/>
  <c r="M142" i="2"/>
  <c r="L142" i="2"/>
  <c r="K142" i="2"/>
  <c r="J142" i="2"/>
  <c r="I142" i="2"/>
  <c r="H142" i="2"/>
  <c r="DA140" i="2"/>
  <c r="CI140" i="2"/>
  <c r="CG140" i="2"/>
  <c r="CD140" i="2"/>
  <c r="AT140" i="2"/>
  <c r="AR140" i="2"/>
  <c r="AO140" i="2"/>
  <c r="Z140" i="2"/>
  <c r="Y140" i="2"/>
  <c r="X140" i="2"/>
  <c r="T140" i="2"/>
  <c r="DA139" i="2"/>
  <c r="CI139" i="2"/>
  <c r="CH139" i="2"/>
  <c r="CG139" i="2"/>
  <c r="CF139" i="2"/>
  <c r="CD139" i="2"/>
  <c r="CC139" i="2"/>
  <c r="CB139" i="2"/>
  <c r="CA139" i="2"/>
  <c r="BZ139" i="2"/>
  <c r="BY139" i="2"/>
  <c r="BX139" i="2"/>
  <c r="BW139" i="2"/>
  <c r="BV139" i="2"/>
  <c r="BU139" i="2"/>
  <c r="BS139" i="2"/>
  <c r="AT139" i="2"/>
  <c r="AS139" i="2"/>
  <c r="AR139" i="2"/>
  <c r="AQ139" i="2"/>
  <c r="AP139" i="2"/>
  <c r="AO139" i="2"/>
  <c r="AM139" i="2"/>
  <c r="AL139" i="2"/>
  <c r="AK139" i="2"/>
  <c r="AJ139" i="2"/>
  <c r="AI139" i="2"/>
  <c r="AH139" i="2"/>
  <c r="AG139" i="2"/>
  <c r="AF139" i="2"/>
  <c r="AE139" i="2"/>
  <c r="AC139" i="2"/>
  <c r="Z139" i="2"/>
  <c r="Y139" i="2"/>
  <c r="X139" i="2"/>
  <c r="V139" i="2"/>
  <c r="U139" i="2"/>
  <c r="T139" i="2"/>
  <c r="S139" i="2"/>
  <c r="R139" i="2"/>
  <c r="Q139" i="2"/>
  <c r="P139" i="2"/>
  <c r="O139" i="2"/>
  <c r="N139" i="2"/>
  <c r="M139" i="2"/>
  <c r="L139" i="2"/>
  <c r="K139" i="2"/>
  <c r="J139" i="2"/>
  <c r="I139" i="2"/>
  <c r="H139" i="2"/>
  <c r="DA138" i="2"/>
  <c r="CI138" i="2"/>
  <c r="CH138" i="2"/>
  <c r="CG138" i="2"/>
  <c r="CF138" i="2"/>
  <c r="CD138" i="2"/>
  <c r="CC138" i="2"/>
  <c r="CB138" i="2"/>
  <c r="CA138" i="2"/>
  <c r="BZ138" i="2"/>
  <c r="BY138" i="2"/>
  <c r="BX138" i="2"/>
  <c r="BW138" i="2"/>
  <c r="BV138" i="2"/>
  <c r="BS138" i="2"/>
  <c r="AT138" i="2"/>
  <c r="AS138" i="2"/>
  <c r="AR138" i="2"/>
  <c r="AQ138" i="2"/>
  <c r="AP138" i="2"/>
  <c r="AO138" i="2"/>
  <c r="AM138" i="2"/>
  <c r="AL138" i="2"/>
  <c r="AK138" i="2"/>
  <c r="AJ138" i="2"/>
  <c r="AI138" i="2"/>
  <c r="AH138" i="2"/>
  <c r="AG138" i="2"/>
  <c r="AF138" i="2"/>
  <c r="AC138" i="2"/>
  <c r="Y138" i="2"/>
  <c r="X138" i="2"/>
  <c r="V138" i="2"/>
  <c r="U138" i="2"/>
  <c r="T138" i="2"/>
  <c r="S138" i="2"/>
  <c r="R138" i="2"/>
  <c r="Q138" i="2"/>
  <c r="P138" i="2"/>
  <c r="O138" i="2"/>
  <c r="N138" i="2"/>
  <c r="M138" i="2"/>
  <c r="L138" i="2"/>
  <c r="K138" i="2"/>
  <c r="J138" i="2"/>
  <c r="I138" i="2"/>
  <c r="H138" i="2"/>
  <c r="CI137" i="2"/>
  <c r="CH137" i="2"/>
  <c r="CG137" i="2"/>
  <c r="CF137" i="2"/>
  <c r="CE137" i="2"/>
  <c r="CD137" i="2"/>
  <c r="CB137" i="2"/>
  <c r="CA137" i="2"/>
  <c r="BZ137" i="2"/>
  <c r="BY137" i="2"/>
  <c r="BX137" i="2"/>
  <c r="BW137" i="2"/>
  <c r="BV137" i="2"/>
  <c r="BS137" i="2"/>
  <c r="AT137" i="2"/>
  <c r="AS137" i="2"/>
  <c r="AR137" i="2"/>
  <c r="AQ137" i="2"/>
  <c r="AP137" i="2"/>
  <c r="AO137" i="2"/>
  <c r="AN137" i="2"/>
  <c r="AL137" i="2"/>
  <c r="AK137" i="2"/>
  <c r="AJ137" i="2"/>
  <c r="AI137" i="2"/>
  <c r="AH137" i="2"/>
  <c r="AG137" i="2"/>
  <c r="AF137" i="2"/>
  <c r="AC137" i="2"/>
  <c r="Z137" i="2"/>
  <c r="Y137" i="2"/>
  <c r="X137" i="2"/>
  <c r="W137" i="2"/>
  <c r="W141" i="2" s="1"/>
  <c r="W143" i="2" s="1"/>
  <c r="V137" i="2"/>
  <c r="U137" i="2"/>
  <c r="T137" i="2"/>
  <c r="S137" i="2"/>
  <c r="R137" i="2"/>
  <c r="Q137" i="2"/>
  <c r="P137" i="2"/>
  <c r="O137" i="2"/>
  <c r="N137" i="2"/>
  <c r="M137" i="2"/>
  <c r="L137" i="2"/>
  <c r="K137" i="2"/>
  <c r="J137" i="2"/>
  <c r="I137" i="2"/>
  <c r="H137" i="2"/>
  <c r="DA136" i="2"/>
  <c r="CJ136" i="2"/>
  <c r="CI136" i="2"/>
  <c r="CH136" i="2"/>
  <c r="CG136" i="2"/>
  <c r="CF136" i="2"/>
  <c r="CD136" i="2"/>
  <c r="CC136" i="2"/>
  <c r="CB136" i="2"/>
  <c r="CA136" i="2"/>
  <c r="BZ136" i="2"/>
  <c r="BY136" i="2"/>
  <c r="BX136" i="2"/>
  <c r="BW136" i="2"/>
  <c r="BV136" i="2"/>
  <c r="BU136" i="2"/>
  <c r="BS136" i="2"/>
  <c r="BN136" i="2"/>
  <c r="AT136" i="2"/>
  <c r="AS136" i="2"/>
  <c r="AR136" i="2"/>
  <c r="AQ136" i="2"/>
  <c r="AP136" i="2"/>
  <c r="AO136" i="2"/>
  <c r="AM136" i="2"/>
  <c r="AL136" i="2"/>
  <c r="AK136" i="2"/>
  <c r="AJ136" i="2"/>
  <c r="AI136" i="2"/>
  <c r="AH136" i="2"/>
  <c r="AG136" i="2"/>
  <c r="AF136" i="2"/>
  <c r="AE136" i="2"/>
  <c r="AC136" i="2"/>
  <c r="Z136" i="2"/>
  <c r="Y136" i="2"/>
  <c r="X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J136" i="2"/>
  <c r="I136" i="2"/>
  <c r="H136" i="2"/>
  <c r="DA135" i="2"/>
  <c r="CJ135" i="2"/>
  <c r="CI135" i="2"/>
  <c r="CH135" i="2"/>
  <c r="CG135" i="2"/>
  <c r="CF135" i="2"/>
  <c r="CD135" i="2"/>
  <c r="CC135" i="2"/>
  <c r="CB135" i="2"/>
  <c r="CA135" i="2"/>
  <c r="BZ135" i="2"/>
  <c r="BY135" i="2"/>
  <c r="BX135" i="2"/>
  <c r="BW135" i="2"/>
  <c r="BV135" i="2"/>
  <c r="BU135" i="2"/>
  <c r="BS135" i="2"/>
  <c r="BN135" i="2"/>
  <c r="AT135" i="2"/>
  <c r="AS135" i="2"/>
  <c r="AR135" i="2"/>
  <c r="AQ135" i="2"/>
  <c r="AP135" i="2"/>
  <c r="AO135" i="2"/>
  <c r="AM135" i="2"/>
  <c r="AL135" i="2"/>
  <c r="AK135" i="2"/>
  <c r="AJ135" i="2"/>
  <c r="AI135" i="2"/>
  <c r="AH135" i="2"/>
  <c r="AG135" i="2"/>
  <c r="AF135" i="2"/>
  <c r="AE135" i="2"/>
  <c r="AC135" i="2"/>
  <c r="Z135" i="2"/>
  <c r="Y135" i="2"/>
  <c r="X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J135" i="2"/>
  <c r="I135" i="2"/>
  <c r="H135" i="2"/>
  <c r="DA134" i="2"/>
  <c r="CJ134" i="2"/>
  <c r="CI134" i="2"/>
  <c r="CH134" i="2"/>
  <c r="CG134" i="2"/>
  <c r="CF134" i="2"/>
  <c r="CD134" i="2"/>
  <c r="CC134" i="2"/>
  <c r="CB134" i="2"/>
  <c r="CA134" i="2"/>
  <c r="BZ134" i="2"/>
  <c r="BY134" i="2"/>
  <c r="BX134" i="2"/>
  <c r="BW134" i="2"/>
  <c r="BV134" i="2"/>
  <c r="BT134" i="2"/>
  <c r="BS134" i="2"/>
  <c r="BN134" i="2"/>
  <c r="AU134" i="2"/>
  <c r="AT134" i="2"/>
  <c r="AS134" i="2"/>
  <c r="AR134" i="2"/>
  <c r="AQ134" i="2"/>
  <c r="AP134" i="2"/>
  <c r="AO134" i="2"/>
  <c r="AM134" i="2"/>
  <c r="AL134" i="2"/>
  <c r="AK134" i="2"/>
  <c r="AJ134" i="2"/>
  <c r="AI134" i="2"/>
  <c r="AH134" i="2"/>
  <c r="AG134" i="2"/>
  <c r="AF134" i="2"/>
  <c r="AD134" i="2"/>
  <c r="AC134" i="2"/>
  <c r="Z134" i="2"/>
  <c r="Y134" i="2"/>
  <c r="X134" i="2"/>
  <c r="V134" i="2"/>
  <c r="U134" i="2"/>
  <c r="T134" i="2"/>
  <c r="S134" i="2"/>
  <c r="R134" i="2"/>
  <c r="Q134" i="2"/>
  <c r="P134" i="2"/>
  <c r="O134" i="2"/>
  <c r="N134" i="2"/>
  <c r="M134" i="2"/>
  <c r="L134" i="2"/>
  <c r="K134" i="2"/>
  <c r="J134" i="2"/>
  <c r="I134" i="2"/>
  <c r="H134" i="2"/>
  <c r="DA130" i="2"/>
  <c r="CJ130" i="2"/>
  <c r="CF130" i="2"/>
  <c r="CD130" i="2"/>
  <c r="CC130" i="2"/>
  <c r="CB130" i="2"/>
  <c r="CA130" i="2"/>
  <c r="BZ130" i="2"/>
  <c r="BY130" i="2"/>
  <c r="BX130" i="2"/>
  <c r="BW130" i="2"/>
  <c r="BV130" i="2"/>
  <c r="BS130" i="2"/>
  <c r="BM130" i="2"/>
  <c r="AT130" i="2"/>
  <c r="AR130" i="2"/>
  <c r="AQ130" i="2"/>
  <c r="AP130" i="2"/>
  <c r="AO130" i="2"/>
  <c r="AM130" i="2"/>
  <c r="AL130" i="2"/>
  <c r="AK130" i="2"/>
  <c r="AJ130" i="2"/>
  <c r="AI130" i="2"/>
  <c r="AH130" i="2"/>
  <c r="AG130" i="2"/>
  <c r="AF130" i="2"/>
  <c r="AC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N130" i="2"/>
  <c r="M130" i="2"/>
  <c r="L130" i="2"/>
  <c r="K130" i="2"/>
  <c r="J130" i="2"/>
  <c r="I130" i="2"/>
  <c r="H130" i="2"/>
  <c r="DD129" i="2"/>
  <c r="DC129" i="2"/>
  <c r="DB129" i="2"/>
  <c r="CZ129" i="2"/>
  <c r="CX129" i="2"/>
  <c r="CW129" i="2"/>
  <c r="CV129" i="2"/>
  <c r="CU129" i="2"/>
  <c r="CT129" i="2"/>
  <c r="CS129" i="2"/>
  <c r="CR129" i="2"/>
  <c r="CQ129" i="2"/>
  <c r="CP129" i="2"/>
  <c r="CO129" i="2"/>
  <c r="CN129" i="2"/>
  <c r="CM129" i="2"/>
  <c r="CE129" i="2"/>
  <c r="BP129" i="2"/>
  <c r="BO129" i="2"/>
  <c r="BL129" i="2"/>
  <c r="BK129" i="2"/>
  <c r="BJ129" i="2"/>
  <c r="BH129" i="2"/>
  <c r="BG129" i="2"/>
  <c r="BF129" i="2"/>
  <c r="BE129" i="2"/>
  <c r="BD129" i="2"/>
  <c r="BC129" i="2"/>
  <c r="BB129" i="2"/>
  <c r="BA129" i="2"/>
  <c r="AZ129" i="2"/>
  <c r="AY129" i="2"/>
  <c r="AX129" i="2"/>
  <c r="AN129" i="2"/>
  <c r="G129" i="2"/>
  <c r="DD128" i="2"/>
  <c r="DC128" i="2"/>
  <c r="DB128" i="2"/>
  <c r="CZ128" i="2"/>
  <c r="CX128" i="2"/>
  <c r="CW128" i="2"/>
  <c r="CV128" i="2"/>
  <c r="CU128" i="2"/>
  <c r="CT128" i="2"/>
  <c r="CS128" i="2"/>
  <c r="CR128" i="2"/>
  <c r="CQ128" i="2"/>
  <c r="CP128" i="2"/>
  <c r="CO128" i="2"/>
  <c r="CN128" i="2"/>
  <c r="CM128" i="2"/>
  <c r="CE128" i="2"/>
  <c r="BP128" i="2"/>
  <c r="BO128" i="2"/>
  <c r="BL128" i="2"/>
  <c r="BK128" i="2"/>
  <c r="BJ128" i="2"/>
  <c r="BH128" i="2"/>
  <c r="BG128" i="2"/>
  <c r="BF128" i="2"/>
  <c r="BE128" i="2"/>
  <c r="BD128" i="2"/>
  <c r="BC128" i="2"/>
  <c r="BB128" i="2"/>
  <c r="BA128" i="2"/>
  <c r="AZ128" i="2"/>
  <c r="AY128" i="2"/>
  <c r="AX128" i="2"/>
  <c r="AN128" i="2"/>
  <c r="BI128" i="2" s="1"/>
  <c r="G128" i="2"/>
  <c r="DD127" i="2"/>
  <c r="CL127" i="2" s="1"/>
  <c r="BR127" i="2"/>
  <c r="BQ127" i="2" s="1"/>
  <c r="CK127" i="2" s="1"/>
  <c r="BP127" i="2"/>
  <c r="AW127" i="2" s="1"/>
  <c r="AB127" i="2"/>
  <c r="AA127" i="2"/>
  <c r="AV127" i="2" s="1"/>
  <c r="G127" i="2"/>
  <c r="DD126" i="2"/>
  <c r="DC126" i="2"/>
  <c r="DB126" i="2"/>
  <c r="CZ126" i="2"/>
  <c r="CY126" i="2"/>
  <c r="CX126" i="2"/>
  <c r="CW126" i="2"/>
  <c r="CV126" i="2"/>
  <c r="CU126" i="2"/>
  <c r="CT126" i="2"/>
  <c r="CS126" i="2"/>
  <c r="CR126" i="2"/>
  <c r="CQ126" i="2"/>
  <c r="CP126" i="2"/>
  <c r="CO126" i="2"/>
  <c r="CN126" i="2"/>
  <c r="CM126" i="2"/>
  <c r="BR126" i="2"/>
  <c r="BP126" i="2"/>
  <c r="BO126" i="2"/>
  <c r="BL126" i="2"/>
  <c r="BK126" i="2"/>
  <c r="BJ126" i="2"/>
  <c r="BI126" i="2"/>
  <c r="BH126" i="2"/>
  <c r="BG126" i="2"/>
  <c r="BF126" i="2"/>
  <c r="BE126" i="2"/>
  <c r="BD126" i="2"/>
  <c r="BC126" i="2"/>
  <c r="BB126" i="2"/>
  <c r="BA126" i="2"/>
  <c r="AZ126" i="2"/>
  <c r="AY126" i="2"/>
  <c r="AX126" i="2"/>
  <c r="AB126" i="2"/>
  <c r="AA126" i="2"/>
  <c r="AV126" i="2" s="1"/>
  <c r="G126" i="2"/>
  <c r="DD125" i="2"/>
  <c r="DC125" i="2"/>
  <c r="DB125" i="2"/>
  <c r="CZ125" i="2"/>
  <c r="CY125" i="2"/>
  <c r="CX125" i="2"/>
  <c r="CW125" i="2"/>
  <c r="CV125" i="2"/>
  <c r="CU125" i="2"/>
  <c r="CT125" i="2"/>
  <c r="CS125" i="2"/>
  <c r="CR125" i="2"/>
  <c r="CQ125" i="2"/>
  <c r="CP125" i="2"/>
  <c r="CO125" i="2"/>
  <c r="CM125" i="2"/>
  <c r="BT125" i="2"/>
  <c r="CN125" i="2" s="1"/>
  <c r="BR125" i="2"/>
  <c r="BP125" i="2"/>
  <c r="BO125" i="2"/>
  <c r="BL125" i="2"/>
  <c r="BK125" i="2"/>
  <c r="BJ125" i="2"/>
  <c r="BI125" i="2"/>
  <c r="BH125" i="2"/>
  <c r="BG125" i="2"/>
  <c r="BF125" i="2"/>
  <c r="BE125" i="2"/>
  <c r="BD125" i="2"/>
  <c r="BC125" i="2"/>
  <c r="BB125" i="2"/>
  <c r="BA125" i="2"/>
  <c r="AZ125" i="2"/>
  <c r="AX125" i="2"/>
  <c r="AD125" i="2"/>
  <c r="AY125" i="2" s="1"/>
  <c r="AB125" i="2"/>
  <c r="G125" i="2"/>
  <c r="DD124" i="2"/>
  <c r="DC124" i="2"/>
  <c r="DB124" i="2"/>
  <c r="CZ124" i="2"/>
  <c r="CY124" i="2"/>
  <c r="CX124" i="2"/>
  <c r="CW124" i="2"/>
  <c r="CV124" i="2"/>
  <c r="CU124" i="2"/>
  <c r="CT124" i="2"/>
  <c r="CS124" i="2"/>
  <c r="CR124" i="2"/>
  <c r="CQ124" i="2"/>
  <c r="CP124" i="2"/>
  <c r="CO124" i="2"/>
  <c r="CN124" i="2"/>
  <c r="CM124" i="2"/>
  <c r="BT124" i="2"/>
  <c r="BR124" i="2" s="1"/>
  <c r="BP124" i="2"/>
  <c r="BO124" i="2"/>
  <c r="BL124" i="2"/>
  <c r="BK124" i="2"/>
  <c r="BJ124" i="2"/>
  <c r="BI124" i="2"/>
  <c r="BH124" i="2"/>
  <c r="BG124" i="2"/>
  <c r="BF124" i="2"/>
  <c r="BE124" i="2"/>
  <c r="BD124" i="2"/>
  <c r="BC124" i="2"/>
  <c r="BB124" i="2"/>
  <c r="BA124" i="2"/>
  <c r="AZ124" i="2"/>
  <c r="AX124" i="2"/>
  <c r="AD124" i="2"/>
  <c r="AY124" i="2" s="1"/>
  <c r="AB124" i="2"/>
  <c r="G124" i="2"/>
  <c r="DD123" i="2"/>
  <c r="CX123" i="2"/>
  <c r="CX140" i="2" s="1"/>
  <c r="CI123" i="2"/>
  <c r="CH123" i="2"/>
  <c r="BJ123" i="2"/>
  <c r="AT123" i="2"/>
  <c r="BO123" i="2" s="1"/>
  <c r="BO140" i="2" s="1"/>
  <c r="AS123" i="2"/>
  <c r="G123" i="2"/>
  <c r="G140" i="2" s="1"/>
  <c r="DD122" i="2"/>
  <c r="DC122" i="2"/>
  <c r="DB122" i="2"/>
  <c r="CZ122" i="2"/>
  <c r="CX122" i="2"/>
  <c r="CW122" i="2"/>
  <c r="CV122" i="2"/>
  <c r="CU122" i="2"/>
  <c r="CT122" i="2"/>
  <c r="CS122" i="2"/>
  <c r="CR122" i="2"/>
  <c r="CQ122" i="2"/>
  <c r="CP122" i="2"/>
  <c r="CO122" i="2"/>
  <c r="CM122" i="2"/>
  <c r="CE122" i="2"/>
  <c r="BT122" i="2"/>
  <c r="BT130" i="2" s="1"/>
  <c r="BR122" i="2"/>
  <c r="BP122" i="2"/>
  <c r="BO122" i="2"/>
  <c r="BL122" i="2"/>
  <c r="BK122" i="2"/>
  <c r="BJ122" i="2"/>
  <c r="BH122" i="2"/>
  <c r="BG122" i="2"/>
  <c r="BF122" i="2"/>
  <c r="BE122" i="2"/>
  <c r="BD122" i="2"/>
  <c r="BC122" i="2"/>
  <c r="BB122" i="2"/>
  <c r="BA122" i="2"/>
  <c r="AZ122" i="2"/>
  <c r="AX122" i="2"/>
  <c r="AN122" i="2"/>
  <c r="AN135" i="2" s="1"/>
  <c r="AD122" i="2"/>
  <c r="AB122" i="2" s="1"/>
  <c r="G122" i="2"/>
  <c r="DD121" i="2"/>
  <c r="DC121" i="2"/>
  <c r="DB121" i="2"/>
  <c r="CZ121" i="2"/>
  <c r="CY121" i="2"/>
  <c r="CX121" i="2"/>
  <c r="CW121" i="2"/>
  <c r="CV121" i="2"/>
  <c r="CU121" i="2"/>
  <c r="CT121" i="2"/>
  <c r="CS121" i="2"/>
  <c r="CR121" i="2"/>
  <c r="CQ121" i="2"/>
  <c r="CP121" i="2"/>
  <c r="CO121" i="2"/>
  <c r="CN121" i="2"/>
  <c r="CM121" i="2"/>
  <c r="BR121" i="2"/>
  <c r="BP121" i="2"/>
  <c r="BO121" i="2"/>
  <c r="BL121" i="2"/>
  <c r="BK121" i="2"/>
  <c r="BJ121" i="2"/>
  <c r="BI121" i="2"/>
  <c r="BH121" i="2"/>
  <c r="BG121" i="2"/>
  <c r="BF121" i="2"/>
  <c r="BE121" i="2"/>
  <c r="BD121" i="2"/>
  <c r="BC121" i="2"/>
  <c r="BB121" i="2"/>
  <c r="BA121" i="2"/>
  <c r="AZ121" i="2"/>
  <c r="AY121" i="2"/>
  <c r="AX121" i="2"/>
  <c r="AB121" i="2"/>
  <c r="G121" i="2"/>
  <c r="AA121" i="2" s="1"/>
  <c r="AV121" i="2" s="1"/>
  <c r="DD120" i="2"/>
  <c r="DC120" i="2"/>
  <c r="DB120" i="2"/>
  <c r="CZ120" i="2"/>
  <c r="CY120" i="2"/>
  <c r="CX120" i="2"/>
  <c r="CW120" i="2"/>
  <c r="CV120" i="2"/>
  <c r="CU120" i="2"/>
  <c r="CT120" i="2"/>
  <c r="CS120" i="2"/>
  <c r="CR120" i="2"/>
  <c r="CQ120" i="2"/>
  <c r="CP120" i="2"/>
  <c r="CO120" i="2"/>
  <c r="CN120" i="2"/>
  <c r="CM120" i="2"/>
  <c r="BR120" i="2"/>
  <c r="BO120" i="2"/>
  <c r="BL120" i="2"/>
  <c r="BK120" i="2"/>
  <c r="BJ120" i="2"/>
  <c r="BI120" i="2"/>
  <c r="BH120" i="2"/>
  <c r="BG120" i="2"/>
  <c r="BF120" i="2"/>
  <c r="BE120" i="2"/>
  <c r="BD120" i="2"/>
  <c r="BC120" i="2"/>
  <c r="BB120" i="2"/>
  <c r="BA120" i="2"/>
  <c r="AZ120" i="2"/>
  <c r="AY120" i="2"/>
  <c r="AX120" i="2"/>
  <c r="AU120" i="2"/>
  <c r="G120" i="2"/>
  <c r="DD119" i="2"/>
  <c r="DC119" i="2"/>
  <c r="DB119" i="2"/>
  <c r="CZ119" i="2"/>
  <c r="CY119" i="2"/>
  <c r="CX119" i="2"/>
  <c r="CW119" i="2"/>
  <c r="CV119" i="2"/>
  <c r="CU119" i="2"/>
  <c r="CT119" i="2"/>
  <c r="CS119" i="2"/>
  <c r="CR119" i="2"/>
  <c r="CQ119" i="2"/>
  <c r="CP119" i="2"/>
  <c r="CO119" i="2"/>
  <c r="CN119" i="2"/>
  <c r="CM119" i="2"/>
  <c r="BR119" i="2"/>
  <c r="BO119" i="2"/>
  <c r="BL119" i="2"/>
  <c r="BK119" i="2"/>
  <c r="BJ119" i="2"/>
  <c r="BI119" i="2"/>
  <c r="BH119" i="2"/>
  <c r="BG119" i="2"/>
  <c r="BF119" i="2"/>
  <c r="BE119" i="2"/>
  <c r="BD119" i="2"/>
  <c r="BC119" i="2"/>
  <c r="BB119" i="2"/>
  <c r="BA119" i="2"/>
  <c r="AZ119" i="2"/>
  <c r="AY119" i="2"/>
  <c r="AX119" i="2"/>
  <c r="AU119" i="2"/>
  <c r="G119" i="2"/>
  <c r="DD118" i="2"/>
  <c r="DC118" i="2"/>
  <c r="DB118" i="2"/>
  <c r="CZ118" i="2"/>
  <c r="CY118" i="2"/>
  <c r="CX118" i="2"/>
  <c r="CW118" i="2"/>
  <c r="CV118" i="2"/>
  <c r="CU118" i="2"/>
  <c r="CT118" i="2"/>
  <c r="CS118" i="2"/>
  <c r="CR118" i="2"/>
  <c r="CQ118" i="2"/>
  <c r="CP118" i="2"/>
  <c r="CO118" i="2"/>
  <c r="CN118" i="2"/>
  <c r="CM118" i="2"/>
  <c r="BR118" i="2"/>
  <c r="BP118" i="2"/>
  <c r="BO118" i="2"/>
  <c r="BL118" i="2"/>
  <c r="BK118" i="2"/>
  <c r="BJ118" i="2"/>
  <c r="BI118" i="2"/>
  <c r="BH118" i="2"/>
  <c r="BG118" i="2"/>
  <c r="BF118" i="2"/>
  <c r="BE118" i="2"/>
  <c r="BD118" i="2"/>
  <c r="BC118" i="2"/>
  <c r="BB118" i="2"/>
  <c r="BA118" i="2"/>
  <c r="AZ118" i="2"/>
  <c r="AY118" i="2"/>
  <c r="AX118" i="2"/>
  <c r="AB118" i="2"/>
  <c r="G118" i="2"/>
  <c r="AA118" i="2" s="1"/>
  <c r="AV118" i="2" s="1"/>
  <c r="DD117" i="2"/>
  <c r="DC117" i="2"/>
  <c r="DB117" i="2"/>
  <c r="CZ117" i="2"/>
  <c r="CY117" i="2"/>
  <c r="CX117" i="2"/>
  <c r="CW117" i="2"/>
  <c r="CV117" i="2"/>
  <c r="CU117" i="2"/>
  <c r="CT117" i="2"/>
  <c r="CS117" i="2"/>
  <c r="CR117" i="2"/>
  <c r="CQ117" i="2"/>
  <c r="CP117" i="2"/>
  <c r="CO117" i="2"/>
  <c r="CN117" i="2"/>
  <c r="CM117" i="2"/>
  <c r="BR117" i="2"/>
  <c r="BO117" i="2"/>
  <c r="BL117" i="2"/>
  <c r="BK117" i="2"/>
  <c r="BJ117" i="2"/>
  <c r="BI117" i="2"/>
  <c r="BH117" i="2"/>
  <c r="BG117" i="2"/>
  <c r="BF117" i="2"/>
  <c r="BE117" i="2"/>
  <c r="BD117" i="2"/>
  <c r="BC117" i="2"/>
  <c r="BB117" i="2"/>
  <c r="BA117" i="2"/>
  <c r="AZ117" i="2"/>
  <c r="AY117" i="2"/>
  <c r="AX117" i="2"/>
  <c r="AU117" i="2"/>
  <c r="AB117" i="2"/>
  <c r="G117" i="2"/>
  <c r="DD116" i="2"/>
  <c r="DC116" i="2"/>
  <c r="DB116" i="2"/>
  <c r="CZ116" i="2"/>
  <c r="CY116" i="2"/>
  <c r="CX116" i="2"/>
  <c r="CW116" i="2"/>
  <c r="CV116" i="2"/>
  <c r="CU116" i="2"/>
  <c r="CT116" i="2"/>
  <c r="CS116" i="2"/>
  <c r="CR116" i="2"/>
  <c r="CQ116" i="2"/>
  <c r="CP116" i="2"/>
  <c r="CO116" i="2"/>
  <c r="CN116" i="2"/>
  <c r="CM116" i="2"/>
  <c r="BR116" i="2"/>
  <c r="BP116" i="2"/>
  <c r="BO116" i="2"/>
  <c r="BL116" i="2"/>
  <c r="BK116" i="2"/>
  <c r="BJ116" i="2"/>
  <c r="BI116" i="2"/>
  <c r="BH116" i="2"/>
  <c r="BG116" i="2"/>
  <c r="BF116" i="2"/>
  <c r="BF135" i="2" s="1"/>
  <c r="BE116" i="2"/>
  <c r="BD116" i="2"/>
  <c r="BC116" i="2"/>
  <c r="BB116" i="2"/>
  <c r="BA116" i="2"/>
  <c r="AZ116" i="2"/>
  <c r="AY116" i="2"/>
  <c r="AX116" i="2"/>
  <c r="AW116" i="2" s="1"/>
  <c r="AB116" i="2"/>
  <c r="G116" i="2"/>
  <c r="DD115" i="2"/>
  <c r="DC115" i="2"/>
  <c r="DB115" i="2"/>
  <c r="CZ115" i="2"/>
  <c r="CY115" i="2"/>
  <c r="CX115" i="2"/>
  <c r="CW115" i="2"/>
  <c r="CV115" i="2"/>
  <c r="CU115" i="2"/>
  <c r="CT115" i="2"/>
  <c r="CS115" i="2"/>
  <c r="CR115" i="2"/>
  <c r="CQ115" i="2"/>
  <c r="CP115" i="2"/>
  <c r="CO115" i="2"/>
  <c r="CN115" i="2"/>
  <c r="CM115" i="2"/>
  <c r="BR115" i="2"/>
  <c r="BP115" i="2"/>
  <c r="BO115" i="2"/>
  <c r="BL115" i="2"/>
  <c r="BK115" i="2"/>
  <c r="BJ115" i="2"/>
  <c r="BI115" i="2"/>
  <c r="BH115" i="2"/>
  <c r="BG115" i="2"/>
  <c r="BF115" i="2"/>
  <c r="BE115" i="2"/>
  <c r="BD115" i="2"/>
  <c r="BC115" i="2"/>
  <c r="BB115" i="2"/>
  <c r="BA115" i="2"/>
  <c r="AZ115" i="2"/>
  <c r="AY115" i="2"/>
  <c r="AX115" i="2"/>
  <c r="AB115" i="2"/>
  <c r="AA115" i="2" s="1"/>
  <c r="AV115" i="2" s="1"/>
  <c r="G115" i="2"/>
  <c r="DD114" i="2"/>
  <c r="DC114" i="2"/>
  <c r="DB114" i="2"/>
  <c r="CZ114" i="2"/>
  <c r="CY114" i="2"/>
  <c r="CX114" i="2"/>
  <c r="CW114" i="2"/>
  <c r="CV114" i="2"/>
  <c r="CU114" i="2"/>
  <c r="CT114" i="2"/>
  <c r="CS114" i="2"/>
  <c r="CR114" i="2"/>
  <c r="CQ114" i="2"/>
  <c r="CP114" i="2"/>
  <c r="CN114" i="2"/>
  <c r="CM114" i="2"/>
  <c r="CE114" i="2"/>
  <c r="CE134" i="2" s="1"/>
  <c r="BU114" i="2"/>
  <c r="CO114" i="2" s="1"/>
  <c r="BP114" i="2"/>
  <c r="BO114" i="2"/>
  <c r="BL114" i="2"/>
  <c r="BK114" i="2"/>
  <c r="BJ114" i="2"/>
  <c r="BH114" i="2"/>
  <c r="BG114" i="2"/>
  <c r="BF114" i="2"/>
  <c r="BE114" i="2"/>
  <c r="BD114" i="2"/>
  <c r="BC114" i="2"/>
  <c r="BB114" i="2"/>
  <c r="BA114" i="2"/>
  <c r="AY114" i="2"/>
  <c r="AX114" i="2"/>
  <c r="AN114" i="2"/>
  <c r="AN134" i="2" s="1"/>
  <c r="AE114" i="2"/>
  <c r="G114" i="2"/>
  <c r="DD113" i="2"/>
  <c r="DC113" i="2"/>
  <c r="DB113" i="2"/>
  <c r="CZ113" i="2"/>
  <c r="CY113" i="2"/>
  <c r="CX113" i="2"/>
  <c r="CW113" i="2"/>
  <c r="CV113" i="2"/>
  <c r="CU113" i="2"/>
  <c r="CT113" i="2"/>
  <c r="CS113" i="2"/>
  <c r="CR113" i="2"/>
  <c r="CQ113" i="2"/>
  <c r="CP113" i="2"/>
  <c r="CO113" i="2"/>
  <c r="CN113" i="2"/>
  <c r="CM113" i="2"/>
  <c r="BR113" i="2"/>
  <c r="BP113" i="2"/>
  <c r="BO113" i="2"/>
  <c r="BL113" i="2"/>
  <c r="BK113" i="2"/>
  <c r="BJ113" i="2"/>
  <c r="BI113" i="2"/>
  <c r="BH113" i="2"/>
  <c r="BG113" i="2"/>
  <c r="BF113" i="2"/>
  <c r="BE113" i="2"/>
  <c r="BD113" i="2"/>
  <c r="BC113" i="2"/>
  <c r="BB113" i="2"/>
  <c r="BA113" i="2"/>
  <c r="AZ113" i="2"/>
  <c r="AY113" i="2"/>
  <c r="AX113" i="2"/>
  <c r="AB113" i="2"/>
  <c r="AA113" i="2" s="1"/>
  <c r="AV113" i="2" s="1"/>
  <c r="G113" i="2"/>
  <c r="DA112" i="2"/>
  <c r="CJ112" i="2"/>
  <c r="CI112" i="2"/>
  <c r="CH112" i="2"/>
  <c r="CG112" i="2"/>
  <c r="CE112" i="2"/>
  <c r="CD112" i="2"/>
  <c r="CC112" i="2"/>
  <c r="CB112" i="2"/>
  <c r="CA112" i="2"/>
  <c r="BZ112" i="2"/>
  <c r="BY112" i="2"/>
  <c r="BX112" i="2"/>
  <c r="BW112" i="2"/>
  <c r="BV112" i="2"/>
  <c r="BU112" i="2"/>
  <c r="BS112" i="2"/>
  <c r="BM112" i="2"/>
  <c r="AU112" i="2"/>
  <c r="AT112" i="2"/>
  <c r="AS112" i="2"/>
  <c r="AR112" i="2"/>
  <c r="AP112" i="2"/>
  <c r="AO112" i="2"/>
  <c r="AN112" i="2"/>
  <c r="AM112" i="2"/>
  <c r="AL112" i="2"/>
  <c r="AK112" i="2"/>
  <c r="AJ112" i="2"/>
  <c r="AI112" i="2"/>
  <c r="AH112" i="2"/>
  <c r="AG112" i="2"/>
  <c r="AF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DD111" i="2"/>
  <c r="DC111" i="2"/>
  <c r="DB111" i="2"/>
  <c r="CZ111" i="2"/>
  <c r="CY111" i="2"/>
  <c r="CX111" i="2"/>
  <c r="CW111" i="2"/>
  <c r="CV111" i="2"/>
  <c r="CU111" i="2"/>
  <c r="CT111" i="2"/>
  <c r="CS111" i="2"/>
  <c r="CR111" i="2"/>
  <c r="CQ111" i="2"/>
  <c r="CP111" i="2"/>
  <c r="CO111" i="2"/>
  <c r="CN111" i="2"/>
  <c r="CM111" i="2"/>
  <c r="BR111" i="2"/>
  <c r="BQ111" i="2" s="1"/>
  <c r="CK111" i="2" s="1"/>
  <c r="BP111" i="2"/>
  <c r="BO111" i="2"/>
  <c r="BL111" i="2"/>
  <c r="BK111" i="2"/>
  <c r="BJ111" i="2"/>
  <c r="BI111" i="2"/>
  <c r="BH111" i="2"/>
  <c r="BG111" i="2"/>
  <c r="BF111" i="2"/>
  <c r="BE111" i="2"/>
  <c r="BD111" i="2"/>
  <c r="BC111" i="2"/>
  <c r="BB111" i="2"/>
  <c r="BA111" i="2"/>
  <c r="AY111" i="2"/>
  <c r="AX111" i="2"/>
  <c r="AE111" i="2"/>
  <c r="G111" i="2"/>
  <c r="DD110" i="2"/>
  <c r="DC110" i="2"/>
  <c r="DB110" i="2"/>
  <c r="CZ110" i="2"/>
  <c r="CY110" i="2"/>
  <c r="CX110" i="2"/>
  <c r="CW110" i="2"/>
  <c r="CV110" i="2"/>
  <c r="CU110" i="2"/>
  <c r="CT110" i="2"/>
  <c r="CS110" i="2"/>
  <c r="CR110" i="2"/>
  <c r="CQ110" i="2"/>
  <c r="CP110" i="2"/>
  <c r="CO110" i="2"/>
  <c r="CN110" i="2"/>
  <c r="CM110" i="2"/>
  <c r="BR110" i="2"/>
  <c r="BQ110" i="2" s="1"/>
  <c r="CK110" i="2" s="1"/>
  <c r="BP110" i="2"/>
  <c r="BO110" i="2"/>
  <c r="BL110" i="2"/>
  <c r="BK110" i="2"/>
  <c r="BJ110" i="2"/>
  <c r="BI110" i="2"/>
  <c r="BH110" i="2"/>
  <c r="BG110" i="2"/>
  <c r="BF110" i="2"/>
  <c r="BE110" i="2"/>
  <c r="BD110" i="2"/>
  <c r="BC110" i="2"/>
  <c r="BB110" i="2"/>
  <c r="BA110" i="2"/>
  <c r="AZ110" i="2"/>
  <c r="AX110" i="2"/>
  <c r="AD110" i="2"/>
  <c r="AB110" i="2" s="1"/>
  <c r="G110" i="2"/>
  <c r="DD109" i="2"/>
  <c r="DC109" i="2"/>
  <c r="DB109" i="2"/>
  <c r="CZ109" i="2"/>
  <c r="CY109" i="2"/>
  <c r="CX109" i="2"/>
  <c r="CW109" i="2"/>
  <c r="CV109" i="2"/>
  <c r="CU109" i="2"/>
  <c r="CT109" i="2"/>
  <c r="CS109" i="2"/>
  <c r="CR109" i="2"/>
  <c r="CQ109" i="2"/>
  <c r="CP109" i="2"/>
  <c r="CO109" i="2"/>
  <c r="CN109" i="2"/>
  <c r="CM109" i="2"/>
  <c r="BR109" i="2"/>
  <c r="BQ109" i="2"/>
  <c r="CK109" i="2" s="1"/>
  <c r="BP109" i="2"/>
  <c r="BO109" i="2"/>
  <c r="BL109" i="2"/>
  <c r="BK109" i="2"/>
  <c r="BJ109" i="2"/>
  <c r="BI109" i="2"/>
  <c r="BH109" i="2"/>
  <c r="BG109" i="2"/>
  <c r="BF109" i="2"/>
  <c r="BE109" i="2"/>
  <c r="BD109" i="2"/>
  <c r="BC109" i="2"/>
  <c r="BB109" i="2"/>
  <c r="BA109" i="2"/>
  <c r="AZ109" i="2"/>
  <c r="AX109" i="2"/>
  <c r="AD109" i="2"/>
  <c r="AB109" i="2" s="1"/>
  <c r="AA109" i="2" s="1"/>
  <c r="AV109" i="2" s="1"/>
  <c r="G109" i="2"/>
  <c r="DD108" i="2"/>
  <c r="DC108" i="2"/>
  <c r="DB108" i="2"/>
  <c r="CY108" i="2"/>
  <c r="CX108" i="2"/>
  <c r="CW108" i="2"/>
  <c r="CV108" i="2"/>
  <c r="CU108" i="2"/>
  <c r="CT108" i="2"/>
  <c r="CS108" i="2"/>
  <c r="CR108" i="2"/>
  <c r="CQ108" i="2"/>
  <c r="CP108" i="2"/>
  <c r="CO108" i="2"/>
  <c r="CN108" i="2"/>
  <c r="CM108" i="2"/>
  <c r="CF108" i="2"/>
  <c r="BP108" i="2"/>
  <c r="BO108" i="2"/>
  <c r="BK108" i="2"/>
  <c r="BJ108" i="2"/>
  <c r="BI108" i="2"/>
  <c r="BH108" i="2"/>
  <c r="BG108" i="2"/>
  <c r="BF108" i="2"/>
  <c r="BE108" i="2"/>
  <c r="BD108" i="2"/>
  <c r="BC108" i="2"/>
  <c r="BB108" i="2"/>
  <c r="BA108" i="2"/>
  <c r="AZ108" i="2"/>
  <c r="AY108" i="2"/>
  <c r="AX108" i="2"/>
  <c r="AQ108" i="2"/>
  <c r="AB108" i="2" s="1"/>
  <c r="G108" i="2"/>
  <c r="DD107" i="2"/>
  <c r="DC107" i="2"/>
  <c r="DB107" i="2"/>
  <c r="CZ107" i="2"/>
  <c r="CY107" i="2"/>
  <c r="CX107" i="2"/>
  <c r="CW107" i="2"/>
  <c r="CV107" i="2"/>
  <c r="CU107" i="2"/>
  <c r="CT107" i="2"/>
  <c r="CS107" i="2"/>
  <c r="CR107" i="2"/>
  <c r="CQ107" i="2"/>
  <c r="CP107" i="2"/>
  <c r="CO107" i="2"/>
  <c r="CN107" i="2"/>
  <c r="CM107" i="2"/>
  <c r="BR107" i="2"/>
  <c r="BP107" i="2"/>
  <c r="BO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Y107" i="2"/>
  <c r="AU107" i="2"/>
  <c r="AU142" i="2" s="1"/>
  <c r="AQ107" i="2"/>
  <c r="BL107" i="2" s="1"/>
  <c r="AC107" i="2"/>
  <c r="AX107" i="2" s="1"/>
  <c r="AB107" i="2"/>
  <c r="G107" i="2"/>
  <c r="DD106" i="2"/>
  <c r="DC106" i="2"/>
  <c r="DB106" i="2"/>
  <c r="CZ106" i="2"/>
  <c r="CY106" i="2"/>
  <c r="CX106" i="2"/>
  <c r="CW106" i="2"/>
  <c r="CV106" i="2"/>
  <c r="CU106" i="2"/>
  <c r="CT106" i="2"/>
  <c r="CS106" i="2"/>
  <c r="CR106" i="2"/>
  <c r="CQ106" i="2"/>
  <c r="CP106" i="2"/>
  <c r="CO106" i="2"/>
  <c r="CN106" i="2"/>
  <c r="CM106" i="2"/>
  <c r="BR106" i="2"/>
  <c r="BP106" i="2"/>
  <c r="BO106" i="2"/>
  <c r="BL106" i="2"/>
  <c r="BK106" i="2"/>
  <c r="BJ106" i="2"/>
  <c r="BI106" i="2"/>
  <c r="BH106" i="2"/>
  <c r="BG106" i="2"/>
  <c r="BF106" i="2"/>
  <c r="BE106" i="2"/>
  <c r="BD106" i="2"/>
  <c r="BC106" i="2"/>
  <c r="BB106" i="2"/>
  <c r="BA106" i="2"/>
  <c r="AZ106" i="2"/>
  <c r="AD106" i="2"/>
  <c r="AY106" i="2" s="1"/>
  <c r="AC106" i="2"/>
  <c r="AX106" i="2" s="1"/>
  <c r="G106" i="2"/>
  <c r="DD105" i="2"/>
  <c r="DC105" i="2"/>
  <c r="DB105" i="2"/>
  <c r="CZ105" i="2"/>
  <c r="CY105" i="2"/>
  <c r="CX105" i="2"/>
  <c r="CW105" i="2"/>
  <c r="CV105" i="2"/>
  <c r="CU105" i="2"/>
  <c r="CT105" i="2"/>
  <c r="CS105" i="2"/>
  <c r="CR105" i="2"/>
  <c r="CQ105" i="2"/>
  <c r="CP105" i="2"/>
  <c r="CO105" i="2"/>
  <c r="CM105" i="2"/>
  <c r="BT105" i="2"/>
  <c r="BT112" i="2" s="1"/>
  <c r="BR105" i="2"/>
  <c r="BP105" i="2"/>
  <c r="BO105" i="2"/>
  <c r="BL105" i="2"/>
  <c r="BK105" i="2"/>
  <c r="BJ105" i="2"/>
  <c r="BI105" i="2"/>
  <c r="BH105" i="2"/>
  <c r="BG105" i="2"/>
  <c r="BF105" i="2"/>
  <c r="BE105" i="2"/>
  <c r="BD105" i="2"/>
  <c r="BC105" i="2"/>
  <c r="BB105" i="2"/>
  <c r="BA105" i="2"/>
  <c r="AZ105" i="2"/>
  <c r="AD105" i="2"/>
  <c r="AY105" i="2" s="1"/>
  <c r="AC105" i="2"/>
  <c r="G105" i="2"/>
  <c r="DD104" i="2"/>
  <c r="DC104" i="2"/>
  <c r="DB104" i="2"/>
  <c r="CZ104" i="2"/>
  <c r="CY104" i="2"/>
  <c r="CX104" i="2"/>
  <c r="CW104" i="2"/>
  <c r="CV104" i="2"/>
  <c r="CU104" i="2"/>
  <c r="CT104" i="2"/>
  <c r="CS104" i="2"/>
  <c r="CR104" i="2"/>
  <c r="CQ104" i="2"/>
  <c r="CP104" i="2"/>
  <c r="CO104" i="2"/>
  <c r="CN104" i="2"/>
  <c r="CM104" i="2"/>
  <c r="BR104" i="2"/>
  <c r="BP104" i="2"/>
  <c r="BO104" i="2"/>
  <c r="BN104" i="2"/>
  <c r="BL104" i="2"/>
  <c r="BK104" i="2"/>
  <c r="BJ104" i="2"/>
  <c r="BI104" i="2"/>
  <c r="BH104" i="2"/>
  <c r="BG104" i="2"/>
  <c r="BF104" i="2"/>
  <c r="BE104" i="2"/>
  <c r="BD104" i="2"/>
  <c r="BC104" i="2"/>
  <c r="BB104" i="2"/>
  <c r="BA104" i="2"/>
  <c r="AZ104" i="2"/>
  <c r="AY104" i="2"/>
  <c r="AX104" i="2"/>
  <c r="AB104" i="2"/>
  <c r="G104" i="2"/>
  <c r="AA104" i="2" s="1"/>
  <c r="AV104" i="2" s="1"/>
  <c r="DD103" i="2"/>
  <c r="DC103" i="2"/>
  <c r="DB103" i="2"/>
  <c r="CZ103" i="2"/>
  <c r="CY103" i="2"/>
  <c r="CX103" i="2"/>
  <c r="CW103" i="2"/>
  <c r="CV103" i="2"/>
  <c r="CU103" i="2"/>
  <c r="CT103" i="2"/>
  <c r="CS103" i="2"/>
  <c r="CR103" i="2"/>
  <c r="CQ103" i="2"/>
  <c r="CP103" i="2"/>
  <c r="CO103" i="2"/>
  <c r="CN103" i="2"/>
  <c r="CM103" i="2"/>
  <c r="BR103" i="2"/>
  <c r="BP103" i="2"/>
  <c r="BO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Y103" i="2"/>
  <c r="AX103" i="2"/>
  <c r="AQ103" i="2"/>
  <c r="BL103" i="2" s="1"/>
  <c r="AB103" i="2"/>
  <c r="G103" i="2"/>
  <c r="DD102" i="2"/>
  <c r="DC102" i="2"/>
  <c r="DB102" i="2"/>
  <c r="CZ102" i="2"/>
  <c r="CY102" i="2"/>
  <c r="CX102" i="2"/>
  <c r="CW102" i="2"/>
  <c r="CV102" i="2"/>
  <c r="CU102" i="2"/>
  <c r="CT102" i="2"/>
  <c r="CS102" i="2"/>
  <c r="CR102" i="2"/>
  <c r="CQ102" i="2"/>
  <c r="CP102" i="2"/>
  <c r="CO102" i="2"/>
  <c r="CN102" i="2"/>
  <c r="CM102" i="2"/>
  <c r="CF102" i="2"/>
  <c r="BP102" i="2"/>
  <c r="BO102" i="2"/>
  <c r="BK102" i="2"/>
  <c r="BJ102" i="2"/>
  <c r="BI102" i="2"/>
  <c r="BH102" i="2"/>
  <c r="BG102" i="2"/>
  <c r="BF102" i="2"/>
  <c r="BE102" i="2"/>
  <c r="BD102" i="2"/>
  <c r="BC102" i="2"/>
  <c r="BB102" i="2"/>
  <c r="BA102" i="2"/>
  <c r="AZ102" i="2"/>
  <c r="AX102" i="2"/>
  <c r="AQ102" i="2"/>
  <c r="BL102" i="2" s="1"/>
  <c r="AD102" i="2"/>
  <c r="G102" i="2"/>
  <c r="DD101" i="2"/>
  <c r="DC101" i="2"/>
  <c r="DB101" i="2"/>
  <c r="CZ101" i="2"/>
  <c r="CY101" i="2"/>
  <c r="CX101" i="2"/>
  <c r="CW101" i="2"/>
  <c r="CV101" i="2"/>
  <c r="CU101" i="2"/>
  <c r="CT101" i="2"/>
  <c r="CS101" i="2"/>
  <c r="CR101" i="2"/>
  <c r="CQ101" i="2"/>
  <c r="CP101" i="2"/>
  <c r="CO101" i="2"/>
  <c r="CN101" i="2"/>
  <c r="CM101" i="2"/>
  <c r="BR101" i="2"/>
  <c r="BQ101" i="2" s="1"/>
  <c r="CK101" i="2" s="1"/>
  <c r="BP101" i="2"/>
  <c r="BO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Z101" i="2"/>
  <c r="AY101" i="2"/>
  <c r="AC101" i="2"/>
  <c r="AX101" i="2" s="1"/>
  <c r="G101" i="2"/>
  <c r="DD100" i="2"/>
  <c r="DC100" i="2"/>
  <c r="DB100" i="2"/>
  <c r="CZ100" i="2"/>
  <c r="CY100" i="2"/>
  <c r="CX100" i="2"/>
  <c r="CW100" i="2"/>
  <c r="CV100" i="2"/>
  <c r="CU100" i="2"/>
  <c r="CT100" i="2"/>
  <c r="CS100" i="2"/>
  <c r="CR100" i="2"/>
  <c r="CQ100" i="2"/>
  <c r="CP100" i="2"/>
  <c r="CO100" i="2"/>
  <c r="CN100" i="2"/>
  <c r="CM100" i="2"/>
  <c r="BR100" i="2"/>
  <c r="BP100" i="2"/>
  <c r="BO100" i="2"/>
  <c r="BL100" i="2"/>
  <c r="BK100" i="2"/>
  <c r="BJ100" i="2"/>
  <c r="BI100" i="2"/>
  <c r="BH100" i="2"/>
  <c r="BG100" i="2"/>
  <c r="BF100" i="2"/>
  <c r="BE100" i="2"/>
  <c r="BD100" i="2"/>
  <c r="BC100" i="2"/>
  <c r="BB100" i="2"/>
  <c r="BA100" i="2"/>
  <c r="AZ100" i="2"/>
  <c r="AY100" i="2"/>
  <c r="AX100" i="2"/>
  <c r="AB100" i="2"/>
  <c r="G100" i="2"/>
  <c r="AA100" i="2" s="1"/>
  <c r="AV100" i="2" s="1"/>
  <c r="DD99" i="2"/>
  <c r="DC99" i="2"/>
  <c r="DB99" i="2"/>
  <c r="CZ99" i="2"/>
  <c r="CY99" i="2"/>
  <c r="CX99" i="2"/>
  <c r="CW99" i="2"/>
  <c r="CV99" i="2"/>
  <c r="CU99" i="2"/>
  <c r="CT99" i="2"/>
  <c r="CS99" i="2"/>
  <c r="CR99" i="2"/>
  <c r="CQ99" i="2"/>
  <c r="CP99" i="2"/>
  <c r="CO99" i="2"/>
  <c r="CN99" i="2"/>
  <c r="CM99" i="2"/>
  <c r="BR99" i="2"/>
  <c r="BP99" i="2"/>
  <c r="BO99" i="2"/>
  <c r="BK99" i="2"/>
  <c r="BJ99" i="2"/>
  <c r="BI99" i="2"/>
  <c r="BH99" i="2"/>
  <c r="BG99" i="2"/>
  <c r="BF99" i="2"/>
  <c r="BE99" i="2"/>
  <c r="BD99" i="2"/>
  <c r="BC99" i="2"/>
  <c r="BB99" i="2"/>
  <c r="BA99" i="2"/>
  <c r="AZ99" i="2"/>
  <c r="AY99" i="2"/>
  <c r="AQ99" i="2"/>
  <c r="AC99" i="2"/>
  <c r="AX99" i="2" s="1"/>
  <c r="G99" i="2"/>
  <c r="DD98" i="2"/>
  <c r="DC98" i="2"/>
  <c r="DB98" i="2"/>
  <c r="CZ98" i="2"/>
  <c r="CY98" i="2"/>
  <c r="CX98" i="2"/>
  <c r="CW98" i="2"/>
  <c r="CV98" i="2"/>
  <c r="CU98" i="2"/>
  <c r="CT98" i="2"/>
  <c r="CS98" i="2"/>
  <c r="CR98" i="2"/>
  <c r="CQ98" i="2"/>
  <c r="CP98" i="2"/>
  <c r="CO98" i="2"/>
  <c r="CN98" i="2"/>
  <c r="CM98" i="2"/>
  <c r="CL98" i="2" s="1"/>
  <c r="BR98" i="2"/>
  <c r="BP98" i="2"/>
  <c r="BO98" i="2"/>
  <c r="BL98" i="2"/>
  <c r="BK98" i="2"/>
  <c r="BJ98" i="2"/>
  <c r="BI98" i="2"/>
  <c r="BH98" i="2"/>
  <c r="BG98" i="2"/>
  <c r="BF98" i="2"/>
  <c r="BE98" i="2"/>
  <c r="BD98" i="2"/>
  <c r="BC98" i="2"/>
  <c r="BB98" i="2"/>
  <c r="BA98" i="2"/>
  <c r="AZ98" i="2"/>
  <c r="AY98" i="2"/>
  <c r="AC98" i="2"/>
  <c r="G98" i="2"/>
  <c r="DD97" i="2"/>
  <c r="DC97" i="2"/>
  <c r="DB97" i="2"/>
  <c r="CZ97" i="2"/>
  <c r="CY97" i="2"/>
  <c r="CX97" i="2"/>
  <c r="CW97" i="2"/>
  <c r="CV97" i="2"/>
  <c r="CU97" i="2"/>
  <c r="CT97" i="2"/>
  <c r="CS97" i="2"/>
  <c r="CR97" i="2"/>
  <c r="CQ97" i="2"/>
  <c r="CP97" i="2"/>
  <c r="CO97" i="2"/>
  <c r="CN97" i="2"/>
  <c r="CM97" i="2"/>
  <c r="BR97" i="2"/>
  <c r="BP97" i="2"/>
  <c r="BO97" i="2"/>
  <c r="BL97" i="2"/>
  <c r="BK97" i="2"/>
  <c r="BJ97" i="2"/>
  <c r="BI97" i="2"/>
  <c r="BH97" i="2"/>
  <c r="BG97" i="2"/>
  <c r="BF97" i="2"/>
  <c r="BE97" i="2"/>
  <c r="BD97" i="2"/>
  <c r="BC97" i="2"/>
  <c r="BB97" i="2"/>
  <c r="BA97" i="2"/>
  <c r="AZ97" i="2"/>
  <c r="AY97" i="2"/>
  <c r="AC97" i="2"/>
  <c r="AB97" i="2" s="1"/>
  <c r="G97" i="2"/>
  <c r="DA95" i="2"/>
  <c r="CI95" i="2"/>
  <c r="CH95" i="2"/>
  <c r="CF95" i="2"/>
  <c r="CD95" i="2"/>
  <c r="CC95" i="2"/>
  <c r="CB95" i="2"/>
  <c r="CA95" i="2"/>
  <c r="BZ95" i="2"/>
  <c r="BY95" i="2"/>
  <c r="BX95" i="2"/>
  <c r="BW95" i="2"/>
  <c r="BV95" i="2"/>
  <c r="BU95" i="2"/>
  <c r="BS95" i="2"/>
  <c r="BM95" i="2"/>
  <c r="AT95" i="2"/>
  <c r="AS95" i="2"/>
  <c r="AR95" i="2"/>
  <c r="AQ95" i="2"/>
  <c r="AP95" i="2"/>
  <c r="AO95" i="2"/>
  <c r="AM95" i="2"/>
  <c r="AL95" i="2"/>
  <c r="AK95" i="2"/>
  <c r="AJ95" i="2"/>
  <c r="AI95" i="2"/>
  <c r="AH95" i="2"/>
  <c r="AG95" i="2"/>
  <c r="AF95" i="2"/>
  <c r="AE95" i="2"/>
  <c r="AC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H95" i="2"/>
  <c r="DD94" i="2"/>
  <c r="DC94" i="2"/>
  <c r="DB94" i="2"/>
  <c r="CZ94" i="2"/>
  <c r="CY94" i="2"/>
  <c r="CX94" i="2"/>
  <c r="CW94" i="2"/>
  <c r="CV94" i="2"/>
  <c r="CU94" i="2"/>
  <c r="CT94" i="2"/>
  <c r="CS94" i="2"/>
  <c r="CR94" i="2"/>
  <c r="CQ94" i="2"/>
  <c r="CP94" i="2"/>
  <c r="CO94" i="2"/>
  <c r="CN94" i="2"/>
  <c r="CM94" i="2"/>
  <c r="BR94" i="2"/>
  <c r="BP94" i="2"/>
  <c r="BO94" i="2"/>
  <c r="BN94" i="2"/>
  <c r="BL94" i="2"/>
  <c r="BK94" i="2"/>
  <c r="BJ94" i="2"/>
  <c r="BI94" i="2"/>
  <c r="BH94" i="2"/>
  <c r="BG94" i="2"/>
  <c r="BF94" i="2"/>
  <c r="BE94" i="2"/>
  <c r="BD94" i="2"/>
  <c r="BC94" i="2"/>
  <c r="BB94" i="2"/>
  <c r="BA94" i="2"/>
  <c r="AZ94" i="2"/>
  <c r="AY94" i="2"/>
  <c r="AX94" i="2"/>
  <c r="AB94" i="2"/>
  <c r="G94" i="2"/>
  <c r="DD93" i="2"/>
  <c r="DC93" i="2"/>
  <c r="DB93" i="2"/>
  <c r="CZ93" i="2"/>
  <c r="CY93" i="2"/>
  <c r="CX93" i="2"/>
  <c r="CW93" i="2"/>
  <c r="CV93" i="2"/>
  <c r="CU93" i="2"/>
  <c r="CT93" i="2"/>
  <c r="CS93" i="2"/>
  <c r="CR93" i="2"/>
  <c r="CQ93" i="2"/>
  <c r="CP93" i="2"/>
  <c r="CO93" i="2"/>
  <c r="CN93" i="2"/>
  <c r="CM93" i="2"/>
  <c r="BR93" i="2"/>
  <c r="BQ93" i="2"/>
  <c r="CK93" i="2" s="1"/>
  <c r="BP93" i="2"/>
  <c r="BO93" i="2"/>
  <c r="BN93" i="2"/>
  <c r="BL93" i="2"/>
  <c r="BK93" i="2"/>
  <c r="BJ93" i="2"/>
  <c r="BI93" i="2"/>
  <c r="BH93" i="2"/>
  <c r="BG93" i="2"/>
  <c r="BF93" i="2"/>
  <c r="BE93" i="2"/>
  <c r="BD93" i="2"/>
  <c r="BC93" i="2"/>
  <c r="BB93" i="2"/>
  <c r="BA93" i="2"/>
  <c r="AZ93" i="2"/>
  <c r="AY93" i="2"/>
  <c r="AX93" i="2"/>
  <c r="AB93" i="2"/>
  <c r="AA93" i="2" s="1"/>
  <c r="AV93" i="2" s="1"/>
  <c r="G93" i="2"/>
  <c r="DD92" i="2"/>
  <c r="DC92" i="2"/>
  <c r="DB92" i="2"/>
  <c r="CZ92" i="2"/>
  <c r="CY92" i="2"/>
  <c r="CX92" i="2"/>
  <c r="CW92" i="2"/>
  <c r="CV92" i="2"/>
  <c r="CU92" i="2"/>
  <c r="CT92" i="2"/>
  <c r="CS92" i="2"/>
  <c r="CR92" i="2"/>
  <c r="CQ92" i="2"/>
  <c r="CP92" i="2"/>
  <c r="CO92" i="2"/>
  <c r="CM92" i="2"/>
  <c r="BT92" i="2"/>
  <c r="CN92" i="2" s="1"/>
  <c r="BR92" i="2"/>
  <c r="BP92" i="2"/>
  <c r="BO92" i="2"/>
  <c r="BL92" i="2"/>
  <c r="BK92" i="2"/>
  <c r="BJ92" i="2"/>
  <c r="BI92" i="2"/>
  <c r="BH92" i="2"/>
  <c r="BG92" i="2"/>
  <c r="BF92" i="2"/>
  <c r="BE92" i="2"/>
  <c r="BD92" i="2"/>
  <c r="BC92" i="2"/>
  <c r="BB92" i="2"/>
  <c r="BA92" i="2"/>
  <c r="AZ92" i="2"/>
  <c r="AX92" i="2"/>
  <c r="AD92" i="2"/>
  <c r="G92" i="2"/>
  <c r="DD91" i="2"/>
  <c r="DC91" i="2"/>
  <c r="DB91" i="2"/>
  <c r="CZ91" i="2"/>
  <c r="CY91" i="2"/>
  <c r="CX91" i="2"/>
  <c r="CW91" i="2"/>
  <c r="CV91" i="2"/>
  <c r="CU91" i="2"/>
  <c r="CT91" i="2"/>
  <c r="CS91" i="2"/>
  <c r="CR91" i="2"/>
  <c r="CQ91" i="2"/>
  <c r="CP91" i="2"/>
  <c r="CO91" i="2"/>
  <c r="CN91" i="2"/>
  <c r="CM91" i="2"/>
  <c r="BR91" i="2"/>
  <c r="BP91" i="2"/>
  <c r="BO91" i="2"/>
  <c r="BL91" i="2"/>
  <c r="BK91" i="2"/>
  <c r="BJ91" i="2"/>
  <c r="BI91" i="2"/>
  <c r="BH91" i="2"/>
  <c r="BG91" i="2"/>
  <c r="BF91" i="2"/>
  <c r="BE91" i="2"/>
  <c r="BD91" i="2"/>
  <c r="BC91" i="2"/>
  <c r="BB91" i="2"/>
  <c r="BA91" i="2"/>
  <c r="AZ91" i="2"/>
  <c r="AY91" i="2"/>
  <c r="AX91" i="2"/>
  <c r="AB91" i="2"/>
  <c r="G91" i="2"/>
  <c r="AA91" i="2" s="1"/>
  <c r="AV91" i="2" s="1"/>
  <c r="DD90" i="2"/>
  <c r="DC90" i="2"/>
  <c r="DB90" i="2"/>
  <c r="CZ90" i="2"/>
  <c r="CY90" i="2"/>
  <c r="CX90" i="2"/>
  <c r="CW90" i="2"/>
  <c r="CV90" i="2"/>
  <c r="CU90" i="2"/>
  <c r="CT90" i="2"/>
  <c r="CS90" i="2"/>
  <c r="CR90" i="2"/>
  <c r="CQ90" i="2"/>
  <c r="CP90" i="2"/>
  <c r="CO90" i="2"/>
  <c r="CN90" i="2"/>
  <c r="CM90" i="2"/>
  <c r="BR90" i="2"/>
  <c r="BQ90" i="2" s="1"/>
  <c r="CK90" i="2" s="1"/>
  <c r="BP90" i="2"/>
  <c r="BO90" i="2"/>
  <c r="BL90" i="2"/>
  <c r="BK90" i="2"/>
  <c r="BJ90" i="2"/>
  <c r="BI90" i="2"/>
  <c r="BH90" i="2"/>
  <c r="BG90" i="2"/>
  <c r="BF90" i="2"/>
  <c r="BE90" i="2"/>
  <c r="BD90" i="2"/>
  <c r="BC90" i="2"/>
  <c r="BB90" i="2"/>
  <c r="BA90" i="2"/>
  <c r="AZ90" i="2"/>
  <c r="AY90" i="2"/>
  <c r="AX90" i="2"/>
  <c r="AB90" i="2"/>
  <c r="G90" i="2"/>
  <c r="DD89" i="2"/>
  <c r="DC89" i="2"/>
  <c r="DB89" i="2"/>
  <c r="CZ89" i="2"/>
  <c r="CY89" i="2"/>
  <c r="CX89" i="2"/>
  <c r="CW89" i="2"/>
  <c r="CV89" i="2"/>
  <c r="CU89" i="2"/>
  <c r="CT89" i="2"/>
  <c r="CS89" i="2"/>
  <c r="CR89" i="2"/>
  <c r="CQ89" i="2"/>
  <c r="CP89" i="2"/>
  <c r="CO89" i="2"/>
  <c r="CN89" i="2"/>
  <c r="CM89" i="2"/>
  <c r="BR89" i="2"/>
  <c r="BQ89" i="2"/>
  <c r="CK89" i="2" s="1"/>
  <c r="BP89" i="2"/>
  <c r="BO89" i="2"/>
  <c r="BN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Z89" i="2"/>
  <c r="AY89" i="2"/>
  <c r="AW89" i="2" s="1"/>
  <c r="AX89" i="2"/>
  <c r="AB89" i="2"/>
  <c r="G89" i="2"/>
  <c r="DD88" i="2"/>
  <c r="DC88" i="2"/>
  <c r="DB88" i="2"/>
  <c r="CZ88" i="2"/>
  <c r="CY88" i="2"/>
  <c r="CX88" i="2"/>
  <c r="CW88" i="2"/>
  <c r="CV88" i="2"/>
  <c r="CU88" i="2"/>
  <c r="CT88" i="2"/>
  <c r="CS88" i="2"/>
  <c r="CR88" i="2"/>
  <c r="CQ88" i="2"/>
  <c r="CP88" i="2"/>
  <c r="CO88" i="2"/>
  <c r="CN88" i="2"/>
  <c r="CM88" i="2"/>
  <c r="BR88" i="2"/>
  <c r="BP88" i="2"/>
  <c r="BO88" i="2"/>
  <c r="BL88" i="2"/>
  <c r="BK88" i="2"/>
  <c r="BJ88" i="2"/>
  <c r="BI88" i="2"/>
  <c r="BH88" i="2"/>
  <c r="BG88" i="2"/>
  <c r="BF88" i="2"/>
  <c r="BE88" i="2"/>
  <c r="BD88" i="2"/>
  <c r="BC88" i="2"/>
  <c r="BB88" i="2"/>
  <c r="BA88" i="2"/>
  <c r="AZ88" i="2"/>
  <c r="AY88" i="2"/>
  <c r="AX88" i="2"/>
  <c r="AB88" i="2"/>
  <c r="G88" i="2"/>
  <c r="DD87" i="2"/>
  <c r="DC87" i="2"/>
  <c r="DB87" i="2"/>
  <c r="CZ87" i="2"/>
  <c r="CY87" i="2"/>
  <c r="CX87" i="2"/>
  <c r="CW87" i="2"/>
  <c r="CV87" i="2"/>
  <c r="CU87" i="2"/>
  <c r="CT87" i="2"/>
  <c r="CS87" i="2"/>
  <c r="CR87" i="2"/>
  <c r="CQ87" i="2"/>
  <c r="CP87" i="2"/>
  <c r="CO87" i="2"/>
  <c r="CN87" i="2"/>
  <c r="CM87" i="2"/>
  <c r="BR87" i="2"/>
  <c r="BP87" i="2"/>
  <c r="BO87" i="2"/>
  <c r="BN87" i="2"/>
  <c r="BL87" i="2"/>
  <c r="BK87" i="2"/>
  <c r="BJ87" i="2"/>
  <c r="BI87" i="2"/>
  <c r="BH87" i="2"/>
  <c r="BG87" i="2"/>
  <c r="BF87" i="2"/>
  <c r="BE87" i="2"/>
  <c r="BD87" i="2"/>
  <c r="BC87" i="2"/>
  <c r="BB87" i="2"/>
  <c r="BA87" i="2"/>
  <c r="AZ87" i="2"/>
  <c r="AY87" i="2"/>
  <c r="AX87" i="2"/>
  <c r="AB87" i="2"/>
  <c r="AA87" i="2" s="1"/>
  <c r="AV87" i="2" s="1"/>
  <c r="G87" i="2"/>
  <c r="DD86" i="2"/>
  <c r="DC86" i="2"/>
  <c r="DB86" i="2"/>
  <c r="CZ86" i="2"/>
  <c r="CY86" i="2"/>
  <c r="CX86" i="2"/>
  <c r="CW86" i="2"/>
  <c r="CV86" i="2"/>
  <c r="CU86" i="2"/>
  <c r="CT86" i="2"/>
  <c r="CS86" i="2"/>
  <c r="CR86" i="2"/>
  <c r="CQ86" i="2"/>
  <c r="CP86" i="2"/>
  <c r="CO86" i="2"/>
  <c r="CN86" i="2"/>
  <c r="CM86" i="2"/>
  <c r="BR86" i="2"/>
  <c r="BQ86" i="2" s="1"/>
  <c r="CK86" i="2" s="1"/>
  <c r="BP86" i="2"/>
  <c r="BO86" i="2"/>
  <c r="BL86" i="2"/>
  <c r="BK86" i="2"/>
  <c r="BJ86" i="2"/>
  <c r="BI86" i="2"/>
  <c r="BH86" i="2"/>
  <c r="BG86" i="2"/>
  <c r="BF86" i="2"/>
  <c r="BE86" i="2"/>
  <c r="BD86" i="2"/>
  <c r="BC86" i="2"/>
  <c r="BB86" i="2"/>
  <c r="BA86" i="2"/>
  <c r="AZ86" i="2"/>
  <c r="AY86" i="2"/>
  <c r="AX86" i="2"/>
  <c r="AB86" i="2"/>
  <c r="AA86" i="2"/>
  <c r="AV86" i="2" s="1"/>
  <c r="G86" i="2"/>
  <c r="DD85" i="2"/>
  <c r="DC85" i="2"/>
  <c r="DB85" i="2"/>
  <c r="CZ85" i="2"/>
  <c r="CY85" i="2"/>
  <c r="CX85" i="2"/>
  <c r="CW85" i="2"/>
  <c r="CV85" i="2"/>
  <c r="CU85" i="2"/>
  <c r="CT85" i="2"/>
  <c r="CS85" i="2"/>
  <c r="CR85" i="2"/>
  <c r="CQ85" i="2"/>
  <c r="CP85" i="2"/>
  <c r="CO85" i="2"/>
  <c r="CN85" i="2"/>
  <c r="CM85" i="2"/>
  <c r="BR85" i="2"/>
  <c r="BQ85" i="2" s="1"/>
  <c r="CK85" i="2" s="1"/>
  <c r="BP85" i="2"/>
  <c r="BO85" i="2"/>
  <c r="BL85" i="2"/>
  <c r="BK85" i="2"/>
  <c r="BJ85" i="2"/>
  <c r="BI85" i="2"/>
  <c r="BH85" i="2"/>
  <c r="BG85" i="2"/>
  <c r="BF85" i="2"/>
  <c r="BE85" i="2"/>
  <c r="BD85" i="2"/>
  <c r="BC85" i="2"/>
  <c r="BB85" i="2"/>
  <c r="BA85" i="2"/>
  <c r="AZ85" i="2"/>
  <c r="AY85" i="2"/>
  <c r="AX85" i="2"/>
  <c r="AB85" i="2"/>
  <c r="G85" i="2"/>
  <c r="DD84" i="2"/>
  <c r="DC84" i="2"/>
  <c r="DB84" i="2"/>
  <c r="CZ84" i="2"/>
  <c r="CY84" i="2"/>
  <c r="CX84" i="2"/>
  <c r="CW84" i="2"/>
  <c r="CV84" i="2"/>
  <c r="CU84" i="2"/>
  <c r="CT84" i="2"/>
  <c r="CS84" i="2"/>
  <c r="CR84" i="2"/>
  <c r="CQ84" i="2"/>
  <c r="CP84" i="2"/>
  <c r="CO84" i="2"/>
  <c r="CN84" i="2"/>
  <c r="CM84" i="2"/>
  <c r="BR84" i="2"/>
  <c r="BP84" i="2"/>
  <c r="BO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Z84" i="2"/>
  <c r="AX84" i="2"/>
  <c r="AD84" i="2"/>
  <c r="AY84" i="2" s="1"/>
  <c r="AB84" i="2"/>
  <c r="G84" i="2"/>
  <c r="BQ84" i="2" s="1"/>
  <c r="CK84" i="2" s="1"/>
  <c r="DD83" i="2"/>
  <c r="DC83" i="2"/>
  <c r="DB83" i="2"/>
  <c r="CZ83" i="2"/>
  <c r="CY83" i="2"/>
  <c r="CX83" i="2"/>
  <c r="CW83" i="2"/>
  <c r="CV83" i="2"/>
  <c r="CU83" i="2"/>
  <c r="CT83" i="2"/>
  <c r="CS83" i="2"/>
  <c r="CR83" i="2"/>
  <c r="CQ83" i="2"/>
  <c r="CP83" i="2"/>
  <c r="CO83" i="2"/>
  <c r="CN83" i="2"/>
  <c r="CM83" i="2"/>
  <c r="CL83" i="2" s="1"/>
  <c r="BR83" i="2"/>
  <c r="BP83" i="2"/>
  <c r="BO83" i="2"/>
  <c r="BL83" i="2"/>
  <c r="BK83" i="2"/>
  <c r="BJ83" i="2"/>
  <c r="BI83" i="2"/>
  <c r="BH83" i="2"/>
  <c r="BG83" i="2"/>
  <c r="BF83" i="2"/>
  <c r="BE83" i="2"/>
  <c r="BD83" i="2"/>
  <c r="BC83" i="2"/>
  <c r="BB83" i="2"/>
  <c r="BA83" i="2"/>
  <c r="AZ83" i="2"/>
  <c r="AY83" i="2"/>
  <c r="AX83" i="2"/>
  <c r="AB83" i="2"/>
  <c r="G83" i="2"/>
  <c r="DD82" i="2"/>
  <c r="DC82" i="2"/>
  <c r="DB82" i="2"/>
  <c r="CZ82" i="2"/>
  <c r="CY82" i="2"/>
  <c r="CX82" i="2"/>
  <c r="CW82" i="2"/>
  <c r="CV82" i="2"/>
  <c r="CU82" i="2"/>
  <c r="CT82" i="2"/>
  <c r="CS82" i="2"/>
  <c r="CR82" i="2"/>
  <c r="CQ82" i="2"/>
  <c r="CP82" i="2"/>
  <c r="CO82" i="2"/>
  <c r="CN82" i="2"/>
  <c r="CM82" i="2"/>
  <c r="BR82" i="2"/>
  <c r="BP82" i="2"/>
  <c r="BO82" i="2"/>
  <c r="BL82" i="2"/>
  <c r="BK82" i="2"/>
  <c r="BJ82" i="2"/>
  <c r="BI82" i="2"/>
  <c r="BH82" i="2"/>
  <c r="BG82" i="2"/>
  <c r="BF82" i="2"/>
  <c r="BE82" i="2"/>
  <c r="BD82" i="2"/>
  <c r="BC82" i="2"/>
  <c r="BB82" i="2"/>
  <c r="BA82" i="2"/>
  <c r="AZ82" i="2"/>
  <c r="AY82" i="2"/>
  <c r="AX82" i="2"/>
  <c r="AB82" i="2"/>
  <c r="G82" i="2"/>
  <c r="DD81" i="2"/>
  <c r="CZ81" i="2"/>
  <c r="CY81" i="2"/>
  <c r="CX81" i="2"/>
  <c r="CW81" i="2"/>
  <c r="CV81" i="2"/>
  <c r="CP81" i="2"/>
  <c r="CO81" i="2"/>
  <c r="CN81" i="2"/>
  <c r="CM81" i="2"/>
  <c r="BR81" i="2"/>
  <c r="BQ81" i="2"/>
  <c r="CK81" i="2" s="1"/>
  <c r="BP81" i="2"/>
  <c r="BO81" i="2"/>
  <c r="BL81" i="2"/>
  <c r="BK81" i="2"/>
  <c r="BJ81" i="2"/>
  <c r="BI81" i="2"/>
  <c r="BH81" i="2"/>
  <c r="BG81" i="2"/>
  <c r="BA81" i="2"/>
  <c r="AZ81" i="2"/>
  <c r="AY81" i="2"/>
  <c r="AX81" i="2"/>
  <c r="AB81" i="2"/>
  <c r="G81" i="2"/>
  <c r="AA81" i="2" s="1"/>
  <c r="AV81" i="2" s="1"/>
  <c r="DD80" i="2"/>
  <c r="CZ80" i="2"/>
  <c r="CY80" i="2"/>
  <c r="CX80" i="2"/>
  <c r="CW80" i="2"/>
  <c r="CV80" i="2"/>
  <c r="CP80" i="2"/>
  <c r="CO80" i="2"/>
  <c r="CN80" i="2"/>
  <c r="CM80" i="2"/>
  <c r="BR80" i="2"/>
  <c r="BP80" i="2"/>
  <c r="BO80" i="2"/>
  <c r="BL80" i="2"/>
  <c r="BK80" i="2"/>
  <c r="BJ80" i="2"/>
  <c r="BI80" i="2"/>
  <c r="BH80" i="2"/>
  <c r="BG80" i="2"/>
  <c r="BA80" i="2"/>
  <c r="AZ80" i="2"/>
  <c r="AY80" i="2"/>
  <c r="AX80" i="2"/>
  <c r="AB80" i="2"/>
  <c r="G80" i="2"/>
  <c r="DD79" i="2"/>
  <c r="CZ79" i="2"/>
  <c r="CY79" i="2"/>
  <c r="CX79" i="2"/>
  <c r="CW79" i="2"/>
  <c r="CV79" i="2"/>
  <c r="CP79" i="2"/>
  <c r="CO79" i="2"/>
  <c r="CN79" i="2"/>
  <c r="CM79" i="2"/>
  <c r="BR79" i="2"/>
  <c r="BP79" i="2"/>
  <c r="BO79" i="2"/>
  <c r="BL79" i="2"/>
  <c r="BK79" i="2"/>
  <c r="BI79" i="2"/>
  <c r="BH79" i="2"/>
  <c r="BG79" i="2"/>
  <c r="BA79" i="2"/>
  <c r="AZ79" i="2"/>
  <c r="AY79" i="2"/>
  <c r="AX79" i="2"/>
  <c r="AB79" i="2"/>
  <c r="G79" i="2"/>
  <c r="DD78" i="2"/>
  <c r="CZ78" i="2"/>
  <c r="CY78" i="2"/>
  <c r="CX78" i="2"/>
  <c r="CW78" i="2"/>
  <c r="CV78" i="2"/>
  <c r="CP78" i="2"/>
  <c r="CO78" i="2"/>
  <c r="CN78" i="2"/>
  <c r="CM78" i="2"/>
  <c r="BR78" i="2"/>
  <c r="BP78" i="2"/>
  <c r="BO78" i="2"/>
  <c r="BL78" i="2"/>
  <c r="BK78" i="2"/>
  <c r="BI78" i="2"/>
  <c r="BH78" i="2"/>
  <c r="BG78" i="2"/>
  <c r="BA78" i="2"/>
  <c r="AZ78" i="2"/>
  <c r="AY78" i="2"/>
  <c r="AX78" i="2"/>
  <c r="AB78" i="2"/>
  <c r="G78" i="2"/>
  <c r="DD77" i="2"/>
  <c r="DC77" i="2"/>
  <c r="DB77" i="2"/>
  <c r="CZ77" i="2"/>
  <c r="CY77" i="2"/>
  <c r="CX77" i="2"/>
  <c r="CW77" i="2"/>
  <c r="CV77" i="2"/>
  <c r="CU77" i="2"/>
  <c r="CT77" i="2"/>
  <c r="CS77" i="2"/>
  <c r="CR77" i="2"/>
  <c r="CQ77" i="2"/>
  <c r="CP77" i="2"/>
  <c r="CO77" i="2"/>
  <c r="CN77" i="2"/>
  <c r="CM77" i="2"/>
  <c r="BR77" i="2"/>
  <c r="BP77" i="2"/>
  <c r="BO77" i="2"/>
  <c r="BL77" i="2"/>
  <c r="BK77" i="2"/>
  <c r="BJ77" i="2"/>
  <c r="BI77" i="2"/>
  <c r="BH77" i="2"/>
  <c r="BG77" i="2"/>
  <c r="BF77" i="2"/>
  <c r="BE77" i="2"/>
  <c r="BD77" i="2"/>
  <c r="BC77" i="2"/>
  <c r="BB77" i="2"/>
  <c r="BA77" i="2"/>
  <c r="AZ77" i="2"/>
  <c r="AY77" i="2"/>
  <c r="AX77" i="2"/>
  <c r="AB77" i="2"/>
  <c r="AA77" i="2" s="1"/>
  <c r="AV77" i="2" s="1"/>
  <c r="G77" i="2"/>
  <c r="DD76" i="2"/>
  <c r="DC76" i="2"/>
  <c r="DB76" i="2"/>
  <c r="CZ76" i="2"/>
  <c r="CY76" i="2"/>
  <c r="CX76" i="2"/>
  <c r="CW76" i="2"/>
  <c r="CV76" i="2"/>
  <c r="CU76" i="2"/>
  <c r="CT76" i="2"/>
  <c r="CS76" i="2"/>
  <c r="CR76" i="2"/>
  <c r="CQ76" i="2"/>
  <c r="CP76" i="2"/>
  <c r="CO76" i="2"/>
  <c r="CN76" i="2"/>
  <c r="CM76" i="2"/>
  <c r="BR76" i="2"/>
  <c r="BP76" i="2"/>
  <c r="BO76" i="2"/>
  <c r="BL76" i="2"/>
  <c r="BK76" i="2"/>
  <c r="BJ76" i="2"/>
  <c r="BI76" i="2"/>
  <c r="BH76" i="2"/>
  <c r="BG76" i="2"/>
  <c r="BF76" i="2"/>
  <c r="BE76" i="2"/>
  <c r="BD76" i="2"/>
  <c r="BC76" i="2"/>
  <c r="BB76" i="2"/>
  <c r="BA76" i="2"/>
  <c r="AZ76" i="2"/>
  <c r="AY76" i="2"/>
  <c r="AX76" i="2"/>
  <c r="AB76" i="2"/>
  <c r="AA76" i="2" s="1"/>
  <c r="AV76" i="2" s="1"/>
  <c r="G76" i="2"/>
  <c r="DD75" i="2"/>
  <c r="DC75" i="2"/>
  <c r="DB75" i="2"/>
  <c r="CZ75" i="2"/>
  <c r="CY75" i="2"/>
  <c r="CX75" i="2"/>
  <c r="CW75" i="2"/>
  <c r="CV75" i="2"/>
  <c r="CU75" i="2"/>
  <c r="CT75" i="2"/>
  <c r="CS75" i="2"/>
  <c r="CR75" i="2"/>
  <c r="CQ75" i="2"/>
  <c r="CP75" i="2"/>
  <c r="CO75" i="2"/>
  <c r="CN75" i="2"/>
  <c r="CM75" i="2"/>
  <c r="BR75" i="2"/>
  <c r="BQ75" i="2" s="1"/>
  <c r="CK75" i="2" s="1"/>
  <c r="BP75" i="2"/>
  <c r="BO75" i="2"/>
  <c r="BL75" i="2"/>
  <c r="BK75" i="2"/>
  <c r="BJ75" i="2"/>
  <c r="BI75" i="2"/>
  <c r="BH75" i="2"/>
  <c r="BG75" i="2"/>
  <c r="BF75" i="2"/>
  <c r="BE75" i="2"/>
  <c r="BD75" i="2"/>
  <c r="BC75" i="2"/>
  <c r="BB75" i="2"/>
  <c r="BA75" i="2"/>
  <c r="AZ75" i="2"/>
  <c r="AY75" i="2"/>
  <c r="AX75" i="2"/>
  <c r="AB75" i="2"/>
  <c r="G75" i="2"/>
  <c r="DD74" i="2"/>
  <c r="DC74" i="2"/>
  <c r="DB74" i="2"/>
  <c r="CZ74" i="2"/>
  <c r="CY74" i="2"/>
  <c r="CX74" i="2"/>
  <c r="CW74" i="2"/>
  <c r="CV74" i="2"/>
  <c r="CU74" i="2"/>
  <c r="CT74" i="2"/>
  <c r="CS74" i="2"/>
  <c r="CR74" i="2"/>
  <c r="CQ74" i="2"/>
  <c r="CP74" i="2"/>
  <c r="CO74" i="2"/>
  <c r="CN74" i="2"/>
  <c r="CM74" i="2"/>
  <c r="BR74" i="2"/>
  <c r="BP74" i="2"/>
  <c r="BO74" i="2"/>
  <c r="BN74" i="2"/>
  <c r="BL74" i="2"/>
  <c r="BK74" i="2"/>
  <c r="BJ74" i="2"/>
  <c r="BI74" i="2"/>
  <c r="BH74" i="2"/>
  <c r="BG74" i="2"/>
  <c r="BF74" i="2"/>
  <c r="BE74" i="2"/>
  <c r="BD74" i="2"/>
  <c r="BC74" i="2"/>
  <c r="BB74" i="2"/>
  <c r="BA74" i="2"/>
  <c r="AZ74" i="2"/>
  <c r="AY74" i="2"/>
  <c r="AX74" i="2"/>
  <c r="AB74" i="2"/>
  <c r="G74" i="2"/>
  <c r="DD73" i="2"/>
  <c r="DC73" i="2"/>
  <c r="DB73" i="2"/>
  <c r="CZ73" i="2"/>
  <c r="CY73" i="2"/>
  <c r="CX73" i="2"/>
  <c r="CW73" i="2"/>
  <c r="CV73" i="2"/>
  <c r="CU73" i="2"/>
  <c r="CT73" i="2"/>
  <c r="CS73" i="2"/>
  <c r="CR73" i="2"/>
  <c r="CQ73" i="2"/>
  <c r="CP73" i="2"/>
  <c r="CO73" i="2"/>
  <c r="CN73" i="2"/>
  <c r="CM73" i="2"/>
  <c r="BR73" i="2"/>
  <c r="BQ73" i="2"/>
  <c r="CK73" i="2" s="1"/>
  <c r="BP73" i="2"/>
  <c r="BO73" i="2"/>
  <c r="BN73" i="2"/>
  <c r="BL73" i="2"/>
  <c r="BK73" i="2"/>
  <c r="BJ73" i="2"/>
  <c r="BI73" i="2"/>
  <c r="BH73" i="2"/>
  <c r="BG73" i="2"/>
  <c r="BF73" i="2"/>
  <c r="BE73" i="2"/>
  <c r="BD73" i="2"/>
  <c r="BC73" i="2"/>
  <c r="BB73" i="2"/>
  <c r="BA73" i="2"/>
  <c r="AZ73" i="2"/>
  <c r="AY73" i="2"/>
  <c r="AX73" i="2"/>
  <c r="AB73" i="2"/>
  <c r="AA73" i="2" s="1"/>
  <c r="AV73" i="2" s="1"/>
  <c r="G73" i="2"/>
  <c r="DC72" i="2"/>
  <c r="DB72" i="2"/>
  <c r="CZ72" i="2"/>
  <c r="CX72" i="2"/>
  <c r="CW72" i="2"/>
  <c r="CV72" i="2"/>
  <c r="CU72" i="2"/>
  <c r="CT72" i="2"/>
  <c r="CS72" i="2"/>
  <c r="CR72" i="2"/>
  <c r="CQ72" i="2"/>
  <c r="CP72" i="2"/>
  <c r="CO72" i="2"/>
  <c r="CN72" i="2"/>
  <c r="CM72" i="2"/>
  <c r="CE72" i="2"/>
  <c r="CY72" i="2" s="1"/>
  <c r="BO72" i="2"/>
  <c r="BL72" i="2"/>
  <c r="BK72" i="2"/>
  <c r="BJ72" i="2"/>
  <c r="BH72" i="2"/>
  <c r="BG72" i="2"/>
  <c r="BF72" i="2"/>
  <c r="BE72" i="2"/>
  <c r="BD72" i="2"/>
  <c r="BC72" i="2"/>
  <c r="BB72" i="2"/>
  <c r="BA72" i="2"/>
  <c r="AZ72" i="2"/>
  <c r="AY72" i="2"/>
  <c r="AX72" i="2"/>
  <c r="AU72" i="2"/>
  <c r="BP72" i="2" s="1"/>
  <c r="AN72" i="2"/>
  <c r="G72" i="2"/>
  <c r="DD71" i="2"/>
  <c r="DC71" i="2"/>
  <c r="DB71" i="2"/>
  <c r="CZ71" i="2"/>
  <c r="CY71" i="2"/>
  <c r="CX71" i="2"/>
  <c r="CW71" i="2"/>
  <c r="CV71" i="2"/>
  <c r="CU71" i="2"/>
  <c r="CT71" i="2"/>
  <c r="CS71" i="2"/>
  <c r="CR71" i="2"/>
  <c r="CQ71" i="2"/>
  <c r="CP71" i="2"/>
  <c r="CO71" i="2"/>
  <c r="CN71" i="2"/>
  <c r="CM71" i="2"/>
  <c r="BR71" i="2"/>
  <c r="BP71" i="2"/>
  <c r="BO71" i="2"/>
  <c r="BN71" i="2"/>
  <c r="BL71" i="2"/>
  <c r="BK71" i="2"/>
  <c r="BJ71" i="2"/>
  <c r="BI71" i="2"/>
  <c r="BH71" i="2"/>
  <c r="BG71" i="2"/>
  <c r="BF71" i="2"/>
  <c r="BE71" i="2"/>
  <c r="BD71" i="2"/>
  <c r="BC71" i="2"/>
  <c r="BB71" i="2"/>
  <c r="BA71" i="2"/>
  <c r="AZ71" i="2"/>
  <c r="AY71" i="2"/>
  <c r="AX71" i="2"/>
  <c r="AB71" i="2"/>
  <c r="G71" i="2"/>
  <c r="DD70" i="2"/>
  <c r="DC70" i="2"/>
  <c r="DB70" i="2"/>
  <c r="CZ70" i="2"/>
  <c r="CY70" i="2"/>
  <c r="CX70" i="2"/>
  <c r="CW70" i="2"/>
  <c r="CV70" i="2"/>
  <c r="CU70" i="2"/>
  <c r="CT70" i="2"/>
  <c r="CS70" i="2"/>
  <c r="CR70" i="2"/>
  <c r="CQ70" i="2"/>
  <c r="CP70" i="2"/>
  <c r="CO70" i="2"/>
  <c r="CN70" i="2"/>
  <c r="CM70" i="2"/>
  <c r="BR70" i="2"/>
  <c r="BP70" i="2"/>
  <c r="BO70" i="2"/>
  <c r="BL70" i="2"/>
  <c r="BK70" i="2"/>
  <c r="BJ70" i="2"/>
  <c r="BI70" i="2"/>
  <c r="BH70" i="2"/>
  <c r="BG70" i="2"/>
  <c r="BF70" i="2"/>
  <c r="BE70" i="2"/>
  <c r="BD70" i="2"/>
  <c r="BC70" i="2"/>
  <c r="BB70" i="2"/>
  <c r="BA70" i="2"/>
  <c r="AZ70" i="2"/>
  <c r="AY70" i="2"/>
  <c r="AX70" i="2"/>
  <c r="AB70" i="2"/>
  <c r="G70" i="2"/>
  <c r="BQ70" i="2" s="1"/>
  <c r="CK70" i="2" s="1"/>
  <c r="DD69" i="2"/>
  <c r="DC69" i="2"/>
  <c r="DB69" i="2"/>
  <c r="CZ69" i="2"/>
  <c r="CX69" i="2"/>
  <c r="CW69" i="2"/>
  <c r="CV69" i="2"/>
  <c r="CU69" i="2"/>
  <c r="CT69" i="2"/>
  <c r="CS69" i="2"/>
  <c r="CR69" i="2"/>
  <c r="CQ69" i="2"/>
  <c r="CP69" i="2"/>
  <c r="CO69" i="2"/>
  <c r="CN69" i="2"/>
  <c r="CM69" i="2"/>
  <c r="CE69" i="2"/>
  <c r="BP69" i="2"/>
  <c r="BO69" i="2"/>
  <c r="BL69" i="2"/>
  <c r="BK69" i="2"/>
  <c r="BJ69" i="2"/>
  <c r="BH69" i="2"/>
  <c r="BG69" i="2"/>
  <c r="BF69" i="2"/>
  <c r="BE69" i="2"/>
  <c r="BD69" i="2"/>
  <c r="BC69" i="2"/>
  <c r="BB69" i="2"/>
  <c r="BA69" i="2"/>
  <c r="AZ69" i="2"/>
  <c r="AY69" i="2"/>
  <c r="AX69" i="2"/>
  <c r="AN69" i="2"/>
  <c r="BI69" i="2" s="1"/>
  <c r="G69" i="2"/>
  <c r="DD68" i="2"/>
  <c r="DC68" i="2"/>
  <c r="DB68" i="2"/>
  <c r="CZ68" i="2"/>
  <c r="CY68" i="2"/>
  <c r="CX68" i="2"/>
  <c r="CW68" i="2"/>
  <c r="CV68" i="2"/>
  <c r="CU68" i="2"/>
  <c r="CT68" i="2"/>
  <c r="CS68" i="2"/>
  <c r="CR68" i="2"/>
  <c r="CQ68" i="2"/>
  <c r="CP68" i="2"/>
  <c r="CO68" i="2"/>
  <c r="CN68" i="2"/>
  <c r="CM68" i="2"/>
  <c r="BR68" i="2"/>
  <c r="BP68" i="2"/>
  <c r="BO68" i="2"/>
  <c r="BL68" i="2"/>
  <c r="BK68" i="2"/>
  <c r="BJ68" i="2"/>
  <c r="BI68" i="2"/>
  <c r="BH68" i="2"/>
  <c r="BG68" i="2"/>
  <c r="BF68" i="2"/>
  <c r="BE68" i="2"/>
  <c r="BD68" i="2"/>
  <c r="BC68" i="2"/>
  <c r="BB68" i="2"/>
  <c r="BA68" i="2"/>
  <c r="AZ68" i="2"/>
  <c r="AY68" i="2"/>
  <c r="AX68" i="2"/>
  <c r="AB68" i="2"/>
  <c r="G68" i="2"/>
  <c r="BQ68" i="2" s="1"/>
  <c r="CK68" i="2" s="1"/>
  <c r="DD67" i="2"/>
  <c r="DC67" i="2"/>
  <c r="DB67" i="2"/>
  <c r="CZ67" i="2"/>
  <c r="CY67" i="2"/>
  <c r="CX67" i="2"/>
  <c r="CW67" i="2"/>
  <c r="CV67" i="2"/>
  <c r="CU67" i="2"/>
  <c r="CT67" i="2"/>
  <c r="CS67" i="2"/>
  <c r="CR67" i="2"/>
  <c r="CQ67" i="2"/>
  <c r="CP67" i="2"/>
  <c r="CO67" i="2"/>
  <c r="CN67" i="2"/>
  <c r="CM67" i="2"/>
  <c r="BR67" i="2"/>
  <c r="BP67" i="2"/>
  <c r="BO67" i="2"/>
  <c r="BL67" i="2"/>
  <c r="BK67" i="2"/>
  <c r="BJ67" i="2"/>
  <c r="BI67" i="2"/>
  <c r="BH67" i="2"/>
  <c r="BG67" i="2"/>
  <c r="BF67" i="2"/>
  <c r="BE67" i="2"/>
  <c r="BD67" i="2"/>
  <c r="BC67" i="2"/>
  <c r="BB67" i="2"/>
  <c r="BA67" i="2"/>
  <c r="AZ67" i="2"/>
  <c r="AY67" i="2"/>
  <c r="AX67" i="2"/>
  <c r="AB67" i="2"/>
  <c r="G67" i="2"/>
  <c r="DD66" i="2"/>
  <c r="DC66" i="2"/>
  <c r="DB66" i="2"/>
  <c r="CZ66" i="2"/>
  <c r="CY66" i="2"/>
  <c r="CX66" i="2"/>
  <c r="CW66" i="2"/>
  <c r="CV66" i="2"/>
  <c r="CU66" i="2"/>
  <c r="CT66" i="2"/>
  <c r="CS66" i="2"/>
  <c r="CR66" i="2"/>
  <c r="CQ66" i="2"/>
  <c r="CP66" i="2"/>
  <c r="CO66" i="2"/>
  <c r="CM66" i="2"/>
  <c r="BT66" i="2"/>
  <c r="CN66" i="2" s="1"/>
  <c r="BP66" i="2"/>
  <c r="BO66" i="2"/>
  <c r="BN66" i="2"/>
  <c r="BL66" i="2"/>
  <c r="BK66" i="2"/>
  <c r="BJ66" i="2"/>
  <c r="BI66" i="2"/>
  <c r="BH66" i="2"/>
  <c r="BG66" i="2"/>
  <c r="BF66" i="2"/>
  <c r="BE66" i="2"/>
  <c r="BD66" i="2"/>
  <c r="BC66" i="2"/>
  <c r="BB66" i="2"/>
  <c r="BA66" i="2"/>
  <c r="AZ66" i="2"/>
  <c r="AX66" i="2"/>
  <c r="AD66" i="2"/>
  <c r="AB66" i="2" s="1"/>
  <c r="G66" i="2"/>
  <c r="DD65" i="2"/>
  <c r="DC65" i="2"/>
  <c r="DB65" i="2"/>
  <c r="CZ65" i="2"/>
  <c r="CY65" i="2"/>
  <c r="CX65" i="2"/>
  <c r="CW65" i="2"/>
  <c r="CV65" i="2"/>
  <c r="CU65" i="2"/>
  <c r="CT65" i="2"/>
  <c r="CS65" i="2"/>
  <c r="CR65" i="2"/>
  <c r="CQ65" i="2"/>
  <c r="CP65" i="2"/>
  <c r="CO65" i="2"/>
  <c r="CN65" i="2"/>
  <c r="CM65" i="2"/>
  <c r="BR65" i="2"/>
  <c r="BP65" i="2"/>
  <c r="BO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Z65" i="2"/>
  <c r="AY65" i="2"/>
  <c r="AX65" i="2"/>
  <c r="AB65" i="2"/>
  <c r="G65" i="2"/>
  <c r="DD64" i="2"/>
  <c r="DC64" i="2"/>
  <c r="DB64" i="2"/>
  <c r="CZ64" i="2"/>
  <c r="CY64" i="2"/>
  <c r="CX64" i="2"/>
  <c r="CW64" i="2"/>
  <c r="CV64" i="2"/>
  <c r="CU64" i="2"/>
  <c r="CT64" i="2"/>
  <c r="CS64" i="2"/>
  <c r="CR64" i="2"/>
  <c r="CQ64" i="2"/>
  <c r="CP64" i="2"/>
  <c r="CO64" i="2"/>
  <c r="CN64" i="2"/>
  <c r="CM64" i="2"/>
  <c r="BR64" i="2"/>
  <c r="BP64" i="2"/>
  <c r="BO64" i="2"/>
  <c r="BL64" i="2"/>
  <c r="BK64" i="2"/>
  <c r="BJ64" i="2"/>
  <c r="BI64" i="2"/>
  <c r="BH64" i="2"/>
  <c r="BG64" i="2"/>
  <c r="BF64" i="2"/>
  <c r="BE64" i="2"/>
  <c r="BD64" i="2"/>
  <c r="BC64" i="2"/>
  <c r="BB64" i="2"/>
  <c r="BA64" i="2"/>
  <c r="AZ64" i="2"/>
  <c r="AY64" i="2"/>
  <c r="AX64" i="2"/>
  <c r="AB64" i="2"/>
  <c r="G64" i="2"/>
  <c r="AA64" i="2" s="1"/>
  <c r="AV64" i="2" s="1"/>
  <c r="DC63" i="2"/>
  <c r="DB63" i="2"/>
  <c r="CZ63" i="2"/>
  <c r="CY63" i="2"/>
  <c r="CX63" i="2"/>
  <c r="CW63" i="2"/>
  <c r="CV63" i="2"/>
  <c r="CU63" i="2"/>
  <c r="CT63" i="2"/>
  <c r="CS63" i="2"/>
  <c r="CR63" i="2"/>
  <c r="CQ63" i="2"/>
  <c r="CP63" i="2"/>
  <c r="CO63" i="2"/>
  <c r="CM63" i="2"/>
  <c r="CJ63" i="2"/>
  <c r="BT63" i="2"/>
  <c r="BO63" i="2"/>
  <c r="BL63" i="2"/>
  <c r="BK63" i="2"/>
  <c r="BJ63" i="2"/>
  <c r="BI63" i="2"/>
  <c r="BH63" i="2"/>
  <c r="BG63" i="2"/>
  <c r="BF63" i="2"/>
  <c r="BE63" i="2"/>
  <c r="BD63" i="2"/>
  <c r="BC63" i="2"/>
  <c r="BB63" i="2"/>
  <c r="BA63" i="2"/>
  <c r="AZ63" i="2"/>
  <c r="AX63" i="2"/>
  <c r="AU63" i="2"/>
  <c r="BP63" i="2" s="1"/>
  <c r="AD63" i="2"/>
  <c r="G63" i="2"/>
  <c r="CI62" i="2"/>
  <c r="CH62" i="2"/>
  <c r="CG62" i="2"/>
  <c r="CF62" i="2"/>
  <c r="CE62" i="2"/>
  <c r="CD62" i="2"/>
  <c r="CB62" i="2"/>
  <c r="CA62" i="2"/>
  <c r="BZ62" i="2"/>
  <c r="BY62" i="2"/>
  <c r="BX62" i="2"/>
  <c r="BW62" i="2"/>
  <c r="BV62" i="2"/>
  <c r="BS62" i="2"/>
  <c r="AT62" i="2"/>
  <c r="AS62" i="2"/>
  <c r="AR62" i="2"/>
  <c r="AQ62" i="2"/>
  <c r="AP62" i="2"/>
  <c r="AO62" i="2"/>
  <c r="AN62" i="2"/>
  <c r="AL62" i="2"/>
  <c r="AK62" i="2"/>
  <c r="AJ62" i="2"/>
  <c r="AI62" i="2"/>
  <c r="AH62" i="2"/>
  <c r="AG62" i="2"/>
  <c r="AF62" i="2"/>
  <c r="AC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DC61" i="2"/>
  <c r="DB61" i="2"/>
  <c r="CZ61" i="2"/>
  <c r="CY61" i="2"/>
  <c r="CX61" i="2"/>
  <c r="CW61" i="2"/>
  <c r="CV61" i="2"/>
  <c r="CU61" i="2"/>
  <c r="CT61" i="2"/>
  <c r="CS61" i="2"/>
  <c r="CR61" i="2"/>
  <c r="CQ61" i="2"/>
  <c r="CP61" i="2"/>
  <c r="CO61" i="2"/>
  <c r="CN61" i="2"/>
  <c r="CM61" i="2"/>
  <c r="CJ61" i="2"/>
  <c r="CJ137" i="2" s="1"/>
  <c r="BR61" i="2"/>
  <c r="BP61" i="2"/>
  <c r="BO61" i="2"/>
  <c r="BL61" i="2"/>
  <c r="BK61" i="2"/>
  <c r="BJ61" i="2"/>
  <c r="BI61" i="2"/>
  <c r="BH61" i="2"/>
  <c r="BG61" i="2"/>
  <c r="BF61" i="2"/>
  <c r="BE61" i="2"/>
  <c r="BD61" i="2"/>
  <c r="BC61" i="2"/>
  <c r="BB61" i="2"/>
  <c r="BA61" i="2"/>
  <c r="AZ61" i="2"/>
  <c r="AY61" i="2"/>
  <c r="AX61" i="2"/>
  <c r="AU61" i="2"/>
  <c r="AB61" i="2"/>
  <c r="G61" i="2"/>
  <c r="DD60" i="2"/>
  <c r="DC60" i="2"/>
  <c r="DB60" i="2"/>
  <c r="CZ60" i="2"/>
  <c r="CY60" i="2"/>
  <c r="CX60" i="2"/>
  <c r="CW60" i="2"/>
  <c r="CV60" i="2"/>
  <c r="CU60" i="2"/>
  <c r="CT60" i="2"/>
  <c r="CS60" i="2"/>
  <c r="CR60" i="2"/>
  <c r="CQ60" i="2"/>
  <c r="CP60" i="2"/>
  <c r="CO60" i="2"/>
  <c r="CN60" i="2"/>
  <c r="CM60" i="2"/>
  <c r="BR60" i="2"/>
  <c r="BQ60" i="2" s="1"/>
  <c r="CK60" i="2" s="1"/>
  <c r="BP60" i="2"/>
  <c r="BO60" i="2"/>
  <c r="BL60" i="2"/>
  <c r="BK60" i="2"/>
  <c r="BJ60" i="2"/>
  <c r="BI60" i="2"/>
  <c r="BH60" i="2"/>
  <c r="BG60" i="2"/>
  <c r="BF60" i="2"/>
  <c r="BE60" i="2"/>
  <c r="BD60" i="2"/>
  <c r="BC60" i="2"/>
  <c r="BB60" i="2"/>
  <c r="BA60" i="2"/>
  <c r="AZ60" i="2"/>
  <c r="AX60" i="2"/>
  <c r="AD60" i="2"/>
  <c r="AY60" i="2" s="1"/>
  <c r="AB60" i="2"/>
  <c r="G60" i="2"/>
  <c r="DD59" i="2"/>
  <c r="DC59" i="2"/>
  <c r="DB59" i="2"/>
  <c r="CZ59" i="2"/>
  <c r="CY59" i="2"/>
  <c r="CX59" i="2"/>
  <c r="CW59" i="2"/>
  <c r="CV59" i="2"/>
  <c r="CU59" i="2"/>
  <c r="CT59" i="2"/>
  <c r="CS59" i="2"/>
  <c r="CR59" i="2"/>
  <c r="CQ59" i="2"/>
  <c r="CP59" i="2"/>
  <c r="CO59" i="2"/>
  <c r="CN59" i="2"/>
  <c r="CM59" i="2"/>
  <c r="BR59" i="2"/>
  <c r="BP59" i="2"/>
  <c r="BO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X59" i="2"/>
  <c r="AD59" i="2"/>
  <c r="AY59" i="2" s="1"/>
  <c r="AB59" i="2"/>
  <c r="G59" i="2"/>
  <c r="DD58" i="2"/>
  <c r="DC58" i="2"/>
  <c r="DB58" i="2"/>
  <c r="CZ58" i="2"/>
  <c r="CY58" i="2"/>
  <c r="CX58" i="2"/>
  <c r="CW58" i="2"/>
  <c r="CV58" i="2"/>
  <c r="CU58" i="2"/>
  <c r="CT58" i="2"/>
  <c r="CS58" i="2"/>
  <c r="CR58" i="2"/>
  <c r="CQ58" i="2"/>
  <c r="CP58" i="2"/>
  <c r="CO58" i="2"/>
  <c r="CN58" i="2"/>
  <c r="CM58" i="2"/>
  <c r="BR58" i="2"/>
  <c r="BP58" i="2"/>
  <c r="BO58" i="2"/>
  <c r="BL58" i="2"/>
  <c r="BK58" i="2"/>
  <c r="BJ58" i="2"/>
  <c r="BI58" i="2"/>
  <c r="BH58" i="2"/>
  <c r="BG58" i="2"/>
  <c r="BF58" i="2"/>
  <c r="BE58" i="2"/>
  <c r="BD58" i="2"/>
  <c r="BC58" i="2"/>
  <c r="BB58" i="2"/>
  <c r="BA58" i="2"/>
  <c r="AZ58" i="2"/>
  <c r="AY58" i="2"/>
  <c r="AX58" i="2"/>
  <c r="AB58" i="2"/>
  <c r="G58" i="2"/>
  <c r="DD57" i="2"/>
  <c r="DC57" i="2"/>
  <c r="DB57" i="2"/>
  <c r="CZ57" i="2"/>
  <c r="CY57" i="2"/>
  <c r="CX57" i="2"/>
  <c r="CW57" i="2"/>
  <c r="CV57" i="2"/>
  <c r="CU57" i="2"/>
  <c r="CT57" i="2"/>
  <c r="CS57" i="2"/>
  <c r="CR57" i="2"/>
  <c r="CQ57" i="2"/>
  <c r="CP57" i="2"/>
  <c r="CO57" i="2"/>
  <c r="CN57" i="2"/>
  <c r="CM57" i="2"/>
  <c r="BR57" i="2"/>
  <c r="BP57" i="2"/>
  <c r="BO57" i="2"/>
  <c r="BL57" i="2"/>
  <c r="BK57" i="2"/>
  <c r="BJ57" i="2"/>
  <c r="BI57" i="2"/>
  <c r="BH57" i="2"/>
  <c r="BG57" i="2"/>
  <c r="BF57" i="2"/>
  <c r="BE57" i="2"/>
  <c r="BD57" i="2"/>
  <c r="BC57" i="2"/>
  <c r="BB57" i="2"/>
  <c r="BA57" i="2"/>
  <c r="AZ57" i="2"/>
  <c r="AY57" i="2"/>
  <c r="AX57" i="2"/>
  <c r="AB57" i="2"/>
  <c r="G57" i="2"/>
  <c r="DD56" i="2"/>
  <c r="DC56" i="2"/>
  <c r="DB56" i="2"/>
  <c r="CZ56" i="2"/>
  <c r="CY56" i="2"/>
  <c r="CX56" i="2"/>
  <c r="CW56" i="2"/>
  <c r="CV56" i="2"/>
  <c r="CU56" i="2"/>
  <c r="CT56" i="2"/>
  <c r="CS56" i="2"/>
  <c r="CR56" i="2"/>
  <c r="CQ56" i="2"/>
  <c r="CP56" i="2"/>
  <c r="CO56" i="2"/>
  <c r="CN56" i="2"/>
  <c r="CM56" i="2"/>
  <c r="BR56" i="2"/>
  <c r="BP56" i="2"/>
  <c r="BO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Z56" i="2"/>
  <c r="AY56" i="2"/>
  <c r="AX56" i="2"/>
  <c r="AB56" i="2"/>
  <c r="G56" i="2"/>
  <c r="AA56" i="2" s="1"/>
  <c r="AV56" i="2" s="1"/>
  <c r="DD55" i="2"/>
  <c r="DC55" i="2"/>
  <c r="DB55" i="2"/>
  <c r="CZ55" i="2"/>
  <c r="CY55" i="2"/>
  <c r="CX55" i="2"/>
  <c r="CW55" i="2"/>
  <c r="CV55" i="2"/>
  <c r="CU55" i="2"/>
  <c r="CT55" i="2"/>
  <c r="CS55" i="2"/>
  <c r="CR55" i="2"/>
  <c r="CQ55" i="2"/>
  <c r="CP55" i="2"/>
  <c r="CO55" i="2"/>
  <c r="CN55" i="2"/>
  <c r="CM55" i="2"/>
  <c r="BR55" i="2"/>
  <c r="BP55" i="2"/>
  <c r="BO55" i="2"/>
  <c r="BL55" i="2"/>
  <c r="BK55" i="2"/>
  <c r="BI55" i="2"/>
  <c r="BH55" i="2"/>
  <c r="BG55" i="2"/>
  <c r="BF55" i="2"/>
  <c r="BE55" i="2"/>
  <c r="BD55" i="2"/>
  <c r="BC55" i="2"/>
  <c r="BB55" i="2"/>
  <c r="BA55" i="2"/>
  <c r="AZ55" i="2"/>
  <c r="AY55" i="2"/>
  <c r="AX55" i="2"/>
  <c r="AB55" i="2"/>
  <c r="G55" i="2"/>
  <c r="AA55" i="2" s="1"/>
  <c r="AV55" i="2" s="1"/>
  <c r="DD54" i="2"/>
  <c r="DC54" i="2"/>
  <c r="DB54" i="2"/>
  <c r="CZ54" i="2"/>
  <c r="CY54" i="2"/>
  <c r="CX54" i="2"/>
  <c r="CW54" i="2"/>
  <c r="CV54" i="2"/>
  <c r="CU54" i="2"/>
  <c r="CT54" i="2"/>
  <c r="CS54" i="2"/>
  <c r="CR54" i="2"/>
  <c r="CQ54" i="2"/>
  <c r="CP54" i="2"/>
  <c r="CO54" i="2"/>
  <c r="CM54" i="2"/>
  <c r="BT54" i="2"/>
  <c r="BR54" i="2" s="1"/>
  <c r="BP54" i="2"/>
  <c r="BO54" i="2"/>
  <c r="BL54" i="2"/>
  <c r="BK54" i="2"/>
  <c r="BJ54" i="2"/>
  <c r="BI54" i="2"/>
  <c r="BH54" i="2"/>
  <c r="BG54" i="2"/>
  <c r="BF54" i="2"/>
  <c r="BE54" i="2"/>
  <c r="BD54" i="2"/>
  <c r="BC54" i="2"/>
  <c r="BB54" i="2"/>
  <c r="BA54" i="2"/>
  <c r="AZ54" i="2"/>
  <c r="AX54" i="2"/>
  <c r="AD54" i="2"/>
  <c r="G54" i="2"/>
  <c r="DD53" i="2"/>
  <c r="DC53" i="2"/>
  <c r="DB53" i="2"/>
  <c r="CZ53" i="2"/>
  <c r="CY53" i="2"/>
  <c r="CX53" i="2"/>
  <c r="CW53" i="2"/>
  <c r="CV53" i="2"/>
  <c r="CU53" i="2"/>
  <c r="CT53" i="2"/>
  <c r="CS53" i="2"/>
  <c r="CR53" i="2"/>
  <c r="CQ53" i="2"/>
  <c r="CP53" i="2"/>
  <c r="CO53" i="2"/>
  <c r="CN53" i="2"/>
  <c r="CM53" i="2"/>
  <c r="BR53" i="2"/>
  <c r="BP53" i="2"/>
  <c r="BO53" i="2"/>
  <c r="BL53" i="2"/>
  <c r="BK53" i="2"/>
  <c r="BI53" i="2"/>
  <c r="BH53" i="2"/>
  <c r="BG53" i="2"/>
  <c r="BF53" i="2"/>
  <c r="BE53" i="2"/>
  <c r="BD53" i="2"/>
  <c r="BC53" i="2"/>
  <c r="BB53" i="2"/>
  <c r="BA53" i="2"/>
  <c r="AZ53" i="2"/>
  <c r="AY53" i="2"/>
  <c r="AX53" i="2"/>
  <c r="AB53" i="2"/>
  <c r="G53" i="2"/>
  <c r="DD52" i="2"/>
  <c r="DC52" i="2"/>
  <c r="DB52" i="2"/>
  <c r="CZ52" i="2"/>
  <c r="CY52" i="2"/>
  <c r="CX52" i="2"/>
  <c r="CW52" i="2"/>
  <c r="CV52" i="2"/>
  <c r="CU52" i="2"/>
  <c r="CT52" i="2"/>
  <c r="CS52" i="2"/>
  <c r="CR52" i="2"/>
  <c r="CQ52" i="2"/>
  <c r="CP52" i="2"/>
  <c r="CO52" i="2"/>
  <c r="CN52" i="2"/>
  <c r="CM52" i="2"/>
  <c r="BR52" i="2"/>
  <c r="BP52" i="2"/>
  <c r="BO52" i="2"/>
  <c r="BL52" i="2"/>
  <c r="BK52" i="2"/>
  <c r="BJ52" i="2"/>
  <c r="BI52" i="2"/>
  <c r="BH52" i="2"/>
  <c r="BG52" i="2"/>
  <c r="BF52" i="2"/>
  <c r="BE52" i="2"/>
  <c r="BD52" i="2"/>
  <c r="BC52" i="2"/>
  <c r="BB52" i="2"/>
  <c r="BA52" i="2"/>
  <c r="AZ52" i="2"/>
  <c r="AY52" i="2"/>
  <c r="AX52" i="2"/>
  <c r="AB52" i="2"/>
  <c r="G52" i="2"/>
  <c r="DD51" i="2"/>
  <c r="DC51" i="2"/>
  <c r="DB51" i="2"/>
  <c r="CZ51" i="2"/>
  <c r="CY51" i="2"/>
  <c r="CX51" i="2"/>
  <c r="CW51" i="2"/>
  <c r="CV51" i="2"/>
  <c r="CU51" i="2"/>
  <c r="CT51" i="2"/>
  <c r="CS51" i="2"/>
  <c r="CR51" i="2"/>
  <c r="CQ51" i="2"/>
  <c r="CP51" i="2"/>
  <c r="CO51" i="2"/>
  <c r="CN51" i="2"/>
  <c r="CM51" i="2"/>
  <c r="BR51" i="2"/>
  <c r="BP51" i="2"/>
  <c r="BO51" i="2"/>
  <c r="BL51" i="2"/>
  <c r="BK51" i="2"/>
  <c r="BI51" i="2"/>
  <c r="BH51" i="2"/>
  <c r="BG51" i="2"/>
  <c r="BF51" i="2"/>
  <c r="BE51" i="2"/>
  <c r="BD51" i="2"/>
  <c r="BC51" i="2"/>
  <c r="BB51" i="2"/>
  <c r="BA51" i="2"/>
  <c r="AZ51" i="2"/>
  <c r="AY51" i="2"/>
  <c r="AX51" i="2"/>
  <c r="AB51" i="2"/>
  <c r="G51" i="2"/>
  <c r="DD50" i="2"/>
  <c r="DC50" i="2"/>
  <c r="DB50" i="2"/>
  <c r="CZ50" i="2"/>
  <c r="CY50" i="2"/>
  <c r="CX50" i="2"/>
  <c r="CW50" i="2"/>
  <c r="CV50" i="2"/>
  <c r="CU50" i="2"/>
  <c r="CT50" i="2"/>
  <c r="CS50" i="2"/>
  <c r="CR50" i="2"/>
  <c r="CQ50" i="2"/>
  <c r="CP50" i="2"/>
  <c r="CO50" i="2"/>
  <c r="CN50" i="2"/>
  <c r="CM50" i="2"/>
  <c r="BR50" i="2"/>
  <c r="BQ50" i="2"/>
  <c r="CK50" i="2" s="1"/>
  <c r="BP50" i="2"/>
  <c r="BO50" i="2"/>
  <c r="BL50" i="2"/>
  <c r="BK50" i="2"/>
  <c r="BI50" i="2"/>
  <c r="BH50" i="2"/>
  <c r="BG50" i="2"/>
  <c r="BF50" i="2"/>
  <c r="BE50" i="2"/>
  <c r="BD50" i="2"/>
  <c r="BC50" i="2"/>
  <c r="BB50" i="2"/>
  <c r="BA50" i="2"/>
  <c r="AZ50" i="2"/>
  <c r="AY50" i="2"/>
  <c r="AX50" i="2"/>
  <c r="AB50" i="2"/>
  <c r="AA50" i="2" s="1"/>
  <c r="AV50" i="2" s="1"/>
  <c r="G50" i="2"/>
  <c r="DD49" i="2"/>
  <c r="DC49" i="2"/>
  <c r="DB49" i="2"/>
  <c r="CZ49" i="2"/>
  <c r="CY49" i="2"/>
  <c r="CX49" i="2"/>
  <c r="CW49" i="2"/>
  <c r="CV49" i="2"/>
  <c r="CU49" i="2"/>
  <c r="CT49" i="2"/>
  <c r="CS49" i="2"/>
  <c r="CR49" i="2"/>
  <c r="CQ49" i="2"/>
  <c r="CP49" i="2"/>
  <c r="CO49" i="2"/>
  <c r="CN49" i="2"/>
  <c r="CM49" i="2"/>
  <c r="BR49" i="2"/>
  <c r="BP49" i="2"/>
  <c r="BO49" i="2"/>
  <c r="BL49" i="2"/>
  <c r="BK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X49" i="2"/>
  <c r="AB49" i="2"/>
  <c r="G49" i="2"/>
  <c r="BQ49" i="2" s="1"/>
  <c r="CK49" i="2" s="1"/>
  <c r="DD48" i="2"/>
  <c r="DC48" i="2"/>
  <c r="DB48" i="2"/>
  <c r="CZ48" i="2"/>
  <c r="CY48" i="2"/>
  <c r="CX48" i="2"/>
  <c r="CW48" i="2"/>
  <c r="CV48" i="2"/>
  <c r="CU48" i="2"/>
  <c r="CT48" i="2"/>
  <c r="CS48" i="2"/>
  <c r="CR48" i="2"/>
  <c r="CQ48" i="2"/>
  <c r="CP48" i="2"/>
  <c r="CO48" i="2"/>
  <c r="CN48" i="2"/>
  <c r="CM48" i="2"/>
  <c r="BR48" i="2"/>
  <c r="BP48" i="2"/>
  <c r="BO48" i="2"/>
  <c r="BN48" i="2"/>
  <c r="BL48" i="2"/>
  <c r="BK48" i="2"/>
  <c r="BJ48" i="2"/>
  <c r="BI48" i="2"/>
  <c r="BH48" i="2"/>
  <c r="BG48" i="2"/>
  <c r="BF48" i="2"/>
  <c r="BE48" i="2"/>
  <c r="BD48" i="2"/>
  <c r="BC48" i="2"/>
  <c r="BB48" i="2"/>
  <c r="BA48" i="2"/>
  <c r="AW48" i="2" s="1"/>
  <c r="AZ48" i="2"/>
  <c r="AY48" i="2"/>
  <c r="AX48" i="2"/>
  <c r="AB48" i="2"/>
  <c r="G48" i="2"/>
  <c r="DD47" i="2"/>
  <c r="DC47" i="2"/>
  <c r="DB47" i="2"/>
  <c r="CZ47" i="2"/>
  <c r="CY47" i="2"/>
  <c r="CX47" i="2"/>
  <c r="CW47" i="2"/>
  <c r="CV47" i="2"/>
  <c r="CU47" i="2"/>
  <c r="CT47" i="2"/>
  <c r="CS47" i="2"/>
  <c r="CR47" i="2"/>
  <c r="CQ47" i="2"/>
  <c r="CP47" i="2"/>
  <c r="CO47" i="2"/>
  <c r="CN47" i="2"/>
  <c r="CM47" i="2"/>
  <c r="BR47" i="2"/>
  <c r="BP47" i="2"/>
  <c r="BO47" i="2"/>
  <c r="BL47" i="2"/>
  <c r="BK47" i="2"/>
  <c r="BI47" i="2"/>
  <c r="BH47" i="2"/>
  <c r="BG47" i="2"/>
  <c r="BF47" i="2"/>
  <c r="BE47" i="2"/>
  <c r="BD47" i="2"/>
  <c r="BC47" i="2"/>
  <c r="BB47" i="2"/>
  <c r="BA47" i="2"/>
  <c r="AZ47" i="2"/>
  <c r="AY47" i="2"/>
  <c r="AX47" i="2"/>
  <c r="AB47" i="2"/>
  <c r="G47" i="2"/>
  <c r="DD46" i="2"/>
  <c r="DC46" i="2"/>
  <c r="DB46" i="2"/>
  <c r="CZ46" i="2"/>
  <c r="CY46" i="2"/>
  <c r="CX46" i="2"/>
  <c r="CW46" i="2"/>
  <c r="CV46" i="2"/>
  <c r="CU46" i="2"/>
  <c r="CT46" i="2"/>
  <c r="CS46" i="2"/>
  <c r="CR46" i="2"/>
  <c r="CQ46" i="2"/>
  <c r="CP46" i="2"/>
  <c r="CO46" i="2"/>
  <c r="CM46" i="2"/>
  <c r="BT46" i="2"/>
  <c r="BP46" i="2"/>
  <c r="BO46" i="2"/>
  <c r="BN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X46" i="2"/>
  <c r="AD46" i="2"/>
  <c r="AY46" i="2" s="1"/>
  <c r="G46" i="2"/>
  <c r="DD45" i="2"/>
  <c r="DC45" i="2"/>
  <c r="DB45" i="2"/>
  <c r="CZ45" i="2"/>
  <c r="CY45" i="2"/>
  <c r="CX45" i="2"/>
  <c r="CV45" i="2"/>
  <c r="CU45" i="2"/>
  <c r="CT45" i="2"/>
  <c r="CS45" i="2"/>
  <c r="CR45" i="2"/>
  <c r="CQ45" i="2"/>
  <c r="CP45" i="2"/>
  <c r="CO45" i="2"/>
  <c r="CN45" i="2"/>
  <c r="CM45" i="2"/>
  <c r="CC45" i="2"/>
  <c r="BP45" i="2"/>
  <c r="BO45" i="2"/>
  <c r="BN45" i="2"/>
  <c r="BL45" i="2"/>
  <c r="BK45" i="2"/>
  <c r="BJ45" i="2"/>
  <c r="BI45" i="2"/>
  <c r="BG45" i="2"/>
  <c r="BF45" i="2"/>
  <c r="BE45" i="2"/>
  <c r="BD45" i="2"/>
  <c r="BC45" i="2"/>
  <c r="BB45" i="2"/>
  <c r="BA45" i="2"/>
  <c r="AZ45" i="2"/>
  <c r="AY45" i="2"/>
  <c r="AX45" i="2"/>
  <c r="AM45" i="2"/>
  <c r="AM137" i="2" s="1"/>
  <c r="AB45" i="2"/>
  <c r="G45" i="2"/>
  <c r="DD44" i="2"/>
  <c r="DC44" i="2"/>
  <c r="DB44" i="2"/>
  <c r="CZ44" i="2"/>
  <c r="CY44" i="2"/>
  <c r="CX44" i="2"/>
  <c r="CW44" i="2"/>
  <c r="CV44" i="2"/>
  <c r="CU44" i="2"/>
  <c r="CT44" i="2"/>
  <c r="CS44" i="2"/>
  <c r="CR44" i="2"/>
  <c r="CQ44" i="2"/>
  <c r="CP44" i="2"/>
  <c r="CO44" i="2"/>
  <c r="CN44" i="2"/>
  <c r="CM44" i="2"/>
  <c r="BR44" i="2"/>
  <c r="BQ44" i="2" s="1"/>
  <c r="CK44" i="2" s="1"/>
  <c r="BO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Y44" i="2"/>
  <c r="AX44" i="2"/>
  <c r="AU44" i="2"/>
  <c r="AU137" i="2" s="1"/>
  <c r="AB44" i="2"/>
  <c r="G44" i="2"/>
  <c r="DD43" i="2"/>
  <c r="DC43" i="2"/>
  <c r="DB43" i="2"/>
  <c r="CZ43" i="2"/>
  <c r="CY43" i="2"/>
  <c r="CX43" i="2"/>
  <c r="CW43" i="2"/>
  <c r="CV43" i="2"/>
  <c r="CU43" i="2"/>
  <c r="CT43" i="2"/>
  <c r="CS43" i="2"/>
  <c r="CR43" i="2"/>
  <c r="CQ43" i="2"/>
  <c r="CP43" i="2"/>
  <c r="CO43" i="2"/>
  <c r="CN43" i="2"/>
  <c r="CM43" i="2"/>
  <c r="BR43" i="2"/>
  <c r="BP43" i="2"/>
  <c r="BO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Y43" i="2"/>
  <c r="AX43" i="2"/>
  <c r="AB43" i="2"/>
  <c r="G43" i="2"/>
  <c r="AA43" i="2" s="1"/>
  <c r="AV43" i="2" s="1"/>
  <c r="DD42" i="2"/>
  <c r="DC42" i="2"/>
  <c r="DB42" i="2"/>
  <c r="CZ42" i="2"/>
  <c r="CY42" i="2"/>
  <c r="CX42" i="2"/>
  <c r="CW42" i="2"/>
  <c r="CV42" i="2"/>
  <c r="CU42" i="2"/>
  <c r="CT42" i="2"/>
  <c r="CS42" i="2"/>
  <c r="CR42" i="2"/>
  <c r="CQ42" i="2"/>
  <c r="CP42" i="2"/>
  <c r="CN42" i="2"/>
  <c r="CM42" i="2"/>
  <c r="BU42" i="2"/>
  <c r="BP42" i="2"/>
  <c r="BL42" i="2"/>
  <c r="BK42" i="2"/>
  <c r="BJ42" i="2"/>
  <c r="BI42" i="2"/>
  <c r="BH42" i="2"/>
  <c r="BG42" i="2"/>
  <c r="BF42" i="2"/>
  <c r="BE42" i="2"/>
  <c r="BD42" i="2"/>
  <c r="BC42" i="2"/>
  <c r="BB42" i="2"/>
  <c r="BA42" i="2"/>
  <c r="AY42" i="2"/>
  <c r="AX42" i="2"/>
  <c r="AE42" i="2"/>
  <c r="G42" i="2"/>
  <c r="DD41" i="2"/>
  <c r="DC41" i="2"/>
  <c r="DB41" i="2"/>
  <c r="CZ41" i="2"/>
  <c r="CY41" i="2"/>
  <c r="CX41" i="2"/>
  <c r="CW41" i="2"/>
  <c r="CV41" i="2"/>
  <c r="CU41" i="2"/>
  <c r="CT41" i="2"/>
  <c r="CS41" i="2"/>
  <c r="CR41" i="2"/>
  <c r="CQ41" i="2"/>
  <c r="CP41" i="2"/>
  <c r="CO41" i="2"/>
  <c r="CN41" i="2"/>
  <c r="CM41" i="2"/>
  <c r="BR41" i="2"/>
  <c r="BP41" i="2"/>
  <c r="BL41" i="2"/>
  <c r="BK41" i="2"/>
  <c r="BJ41" i="2"/>
  <c r="BI41" i="2"/>
  <c r="BH41" i="2"/>
  <c r="BG41" i="2"/>
  <c r="BF41" i="2"/>
  <c r="BE41" i="2"/>
  <c r="BD41" i="2"/>
  <c r="BC41" i="2"/>
  <c r="BB41" i="2"/>
  <c r="BA41" i="2"/>
  <c r="AY41" i="2"/>
  <c r="AX41" i="2"/>
  <c r="AE41" i="2"/>
  <c r="AZ41" i="2" s="1"/>
  <c r="G41" i="2"/>
  <c r="BQ41" i="2" s="1"/>
  <c r="CK41" i="2" s="1"/>
  <c r="DD40" i="2"/>
  <c r="DC40" i="2"/>
  <c r="DB40" i="2"/>
  <c r="CZ40" i="2"/>
  <c r="CY40" i="2"/>
  <c r="CX40" i="2"/>
  <c r="CW40" i="2"/>
  <c r="CV40" i="2"/>
  <c r="CU40" i="2"/>
  <c r="CT40" i="2"/>
  <c r="CS40" i="2"/>
  <c r="CR40" i="2"/>
  <c r="CQ40" i="2"/>
  <c r="CP40" i="2"/>
  <c r="CO40" i="2"/>
  <c r="CN40" i="2"/>
  <c r="CM40" i="2"/>
  <c r="BR40" i="2"/>
  <c r="BP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Y40" i="2"/>
  <c r="AX40" i="2"/>
  <c r="AE40" i="2"/>
  <c r="G40" i="2"/>
  <c r="DD39" i="2"/>
  <c r="DC39" i="2"/>
  <c r="DB39" i="2"/>
  <c r="DA39" i="2"/>
  <c r="DA137" i="2" s="1"/>
  <c r="CZ39" i="2"/>
  <c r="CY39" i="2"/>
  <c r="CX39" i="2"/>
  <c r="CW39" i="2"/>
  <c r="CV39" i="2"/>
  <c r="CU39" i="2"/>
  <c r="CT39" i="2"/>
  <c r="CS39" i="2"/>
  <c r="CR39" i="2"/>
  <c r="CQ39" i="2"/>
  <c r="CP39" i="2"/>
  <c r="CO39" i="2"/>
  <c r="CM39" i="2"/>
  <c r="BT39" i="2"/>
  <c r="BP39" i="2"/>
  <c r="BM39" i="2"/>
  <c r="BL39" i="2"/>
  <c r="BK39" i="2"/>
  <c r="BI39" i="2"/>
  <c r="BH39" i="2"/>
  <c r="BG39" i="2"/>
  <c r="BF39" i="2"/>
  <c r="BE39" i="2"/>
  <c r="BD39" i="2"/>
  <c r="BC39" i="2"/>
  <c r="BB39" i="2"/>
  <c r="BA39" i="2"/>
  <c r="AZ39" i="2"/>
  <c r="AX39" i="2"/>
  <c r="AD39" i="2"/>
  <c r="AY39" i="2" s="1"/>
  <c r="AB39" i="2"/>
  <c r="G39" i="2"/>
  <c r="DD38" i="2"/>
  <c r="DC38" i="2"/>
  <c r="DB38" i="2"/>
  <c r="CZ38" i="2"/>
  <c r="CY38" i="2"/>
  <c r="CX38" i="2"/>
  <c r="CW38" i="2"/>
  <c r="CV38" i="2"/>
  <c r="CU38" i="2"/>
  <c r="CT38" i="2"/>
  <c r="CS38" i="2"/>
  <c r="CR38" i="2"/>
  <c r="CQ38" i="2"/>
  <c r="CP38" i="2"/>
  <c r="CO38" i="2"/>
  <c r="CN38" i="2"/>
  <c r="CM38" i="2"/>
  <c r="BR38" i="2"/>
  <c r="BP38" i="2"/>
  <c r="BL38" i="2"/>
  <c r="BK38" i="2"/>
  <c r="BI38" i="2"/>
  <c r="BH38" i="2"/>
  <c r="BG38" i="2"/>
  <c r="BF38" i="2"/>
  <c r="BE38" i="2"/>
  <c r="BD38" i="2"/>
  <c r="BC38" i="2"/>
  <c r="BB38" i="2"/>
  <c r="BA38" i="2"/>
  <c r="AZ38" i="2"/>
  <c r="AY38" i="2"/>
  <c r="AX38" i="2"/>
  <c r="AB38" i="2"/>
  <c r="G38" i="2"/>
  <c r="AA38" i="2" s="1"/>
  <c r="AV38" i="2" s="1"/>
  <c r="DD37" i="2"/>
  <c r="DC37" i="2"/>
  <c r="DB37" i="2"/>
  <c r="CZ37" i="2"/>
  <c r="CY37" i="2"/>
  <c r="CX37" i="2"/>
  <c r="CW37" i="2"/>
  <c r="CV37" i="2"/>
  <c r="CU37" i="2"/>
  <c r="CT37" i="2"/>
  <c r="CS37" i="2"/>
  <c r="CR37" i="2"/>
  <c r="CQ37" i="2"/>
  <c r="CP37" i="2"/>
  <c r="CO37" i="2"/>
  <c r="CN37" i="2"/>
  <c r="CM37" i="2"/>
  <c r="BR37" i="2"/>
  <c r="BP37" i="2"/>
  <c r="BL37" i="2"/>
  <c r="BK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B37" i="2"/>
  <c r="G37" i="2"/>
  <c r="BQ37" i="2" s="1"/>
  <c r="CK37" i="2" s="1"/>
  <c r="DD36" i="2"/>
  <c r="DC36" i="2"/>
  <c r="DB36" i="2"/>
  <c r="CZ36" i="2"/>
  <c r="CY36" i="2"/>
  <c r="CX36" i="2"/>
  <c r="CW36" i="2"/>
  <c r="CV36" i="2"/>
  <c r="CU36" i="2"/>
  <c r="CT36" i="2"/>
  <c r="CS36" i="2"/>
  <c r="CR36" i="2"/>
  <c r="CQ36" i="2"/>
  <c r="CP36" i="2"/>
  <c r="CO36" i="2"/>
  <c r="CN36" i="2"/>
  <c r="CM36" i="2"/>
  <c r="BR36" i="2"/>
  <c r="BP36" i="2"/>
  <c r="BL36" i="2"/>
  <c r="BK36" i="2"/>
  <c r="BJ36" i="2"/>
  <c r="BI36" i="2"/>
  <c r="BH36" i="2"/>
  <c r="BG36" i="2"/>
  <c r="BF36" i="2"/>
  <c r="BE36" i="2"/>
  <c r="BD36" i="2"/>
  <c r="BC36" i="2"/>
  <c r="BB36" i="2"/>
  <c r="BA36" i="2"/>
  <c r="AZ36" i="2"/>
  <c r="AY36" i="2"/>
  <c r="AX36" i="2"/>
  <c r="AD36" i="2"/>
  <c r="AB36" i="2" s="1"/>
  <c r="G36" i="2"/>
  <c r="DD35" i="2"/>
  <c r="DC35" i="2"/>
  <c r="DB35" i="2"/>
  <c r="CZ35" i="2"/>
  <c r="CY35" i="2"/>
  <c r="CX35" i="2"/>
  <c r="CW35" i="2"/>
  <c r="CV35" i="2"/>
  <c r="CU35" i="2"/>
  <c r="CT35" i="2"/>
  <c r="CS35" i="2"/>
  <c r="CR35" i="2"/>
  <c r="CQ35" i="2"/>
  <c r="CP35" i="2"/>
  <c r="CO35" i="2"/>
  <c r="CN35" i="2"/>
  <c r="CM35" i="2"/>
  <c r="BR35" i="2"/>
  <c r="BP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X35" i="2"/>
  <c r="AD35" i="2"/>
  <c r="AY35" i="2" s="1"/>
  <c r="AB35" i="2"/>
  <c r="G35" i="2"/>
  <c r="BQ35" i="2" s="1"/>
  <c r="CK35" i="2" s="1"/>
  <c r="DD34" i="2"/>
  <c r="DC34" i="2"/>
  <c r="DB34" i="2"/>
  <c r="CZ34" i="2"/>
  <c r="CY34" i="2"/>
  <c r="CX34" i="2"/>
  <c r="CW34" i="2"/>
  <c r="CV34" i="2"/>
  <c r="CU34" i="2"/>
  <c r="CT34" i="2"/>
  <c r="CS34" i="2"/>
  <c r="CR34" i="2"/>
  <c r="CQ34" i="2"/>
  <c r="CP34" i="2"/>
  <c r="CO34" i="2"/>
  <c r="CN34" i="2"/>
  <c r="CM34" i="2"/>
  <c r="BR34" i="2"/>
  <c r="BP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Z34" i="2"/>
  <c r="AY34" i="2"/>
  <c r="AX34" i="2"/>
  <c r="AB34" i="2"/>
  <c r="G34" i="2"/>
  <c r="DD33" i="2"/>
  <c r="DC33" i="2"/>
  <c r="DB33" i="2"/>
  <c r="CZ33" i="2"/>
  <c r="CY33" i="2"/>
  <c r="CX33" i="2"/>
  <c r="CW33" i="2"/>
  <c r="CV33" i="2"/>
  <c r="CU33" i="2"/>
  <c r="CT33" i="2"/>
  <c r="CS33" i="2"/>
  <c r="CR33" i="2"/>
  <c r="CQ33" i="2"/>
  <c r="CP33" i="2"/>
  <c r="CO33" i="2"/>
  <c r="CN33" i="2"/>
  <c r="CM33" i="2"/>
  <c r="BR33" i="2"/>
  <c r="BP33" i="2"/>
  <c r="BL33" i="2"/>
  <c r="BK33" i="2"/>
  <c r="BJ33" i="2"/>
  <c r="BI33" i="2"/>
  <c r="BH33" i="2"/>
  <c r="BG33" i="2"/>
  <c r="BF33" i="2"/>
  <c r="BE33" i="2"/>
  <c r="BD33" i="2"/>
  <c r="BC33" i="2"/>
  <c r="BB33" i="2"/>
  <c r="BA33" i="2"/>
  <c r="AZ33" i="2"/>
  <c r="AY33" i="2"/>
  <c r="AX33" i="2"/>
  <c r="AB33" i="2"/>
  <c r="G33" i="2"/>
  <c r="DD32" i="2"/>
  <c r="DC32" i="2"/>
  <c r="DB32" i="2"/>
  <c r="CZ32" i="2"/>
  <c r="CY32" i="2"/>
  <c r="CX32" i="2"/>
  <c r="CW32" i="2"/>
  <c r="CV32" i="2"/>
  <c r="CU32" i="2"/>
  <c r="CT32" i="2"/>
  <c r="CS32" i="2"/>
  <c r="CR32" i="2"/>
  <c r="CQ32" i="2"/>
  <c r="CP32" i="2"/>
  <c r="CO32" i="2"/>
  <c r="CN32" i="2"/>
  <c r="CM32" i="2"/>
  <c r="BR32" i="2"/>
  <c r="BP32" i="2"/>
  <c r="BL32" i="2"/>
  <c r="BK32" i="2"/>
  <c r="BJ32" i="2"/>
  <c r="BI32" i="2"/>
  <c r="BH32" i="2"/>
  <c r="BG32" i="2"/>
  <c r="BF32" i="2"/>
  <c r="BE32" i="2"/>
  <c r="BD32" i="2"/>
  <c r="BC32" i="2"/>
  <c r="BB32" i="2"/>
  <c r="BA32" i="2"/>
  <c r="AZ32" i="2"/>
  <c r="AY32" i="2"/>
  <c r="AX32" i="2"/>
  <c r="AB32" i="2"/>
  <c r="G32" i="2"/>
  <c r="DD31" i="2"/>
  <c r="DC31" i="2"/>
  <c r="DB31" i="2"/>
  <c r="CZ31" i="2"/>
  <c r="CY31" i="2"/>
  <c r="CX31" i="2"/>
  <c r="CW31" i="2"/>
  <c r="CV31" i="2"/>
  <c r="CU31" i="2"/>
  <c r="CT31" i="2"/>
  <c r="CS31" i="2"/>
  <c r="CR31" i="2"/>
  <c r="CQ31" i="2"/>
  <c r="CP31" i="2"/>
  <c r="CO31" i="2"/>
  <c r="CN31" i="2"/>
  <c r="CM31" i="2"/>
  <c r="BR31" i="2"/>
  <c r="BP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B31" i="2"/>
  <c r="G31" i="2"/>
  <c r="DD30" i="2"/>
  <c r="CY30" i="2"/>
  <c r="CO30" i="2"/>
  <c r="CN30" i="2"/>
  <c r="BR30" i="2"/>
  <c r="BK30" i="2"/>
  <c r="AZ30" i="2"/>
  <c r="AD30" i="2"/>
  <c r="AD62" i="2" s="1"/>
  <c r="G30" i="2"/>
  <c r="BQ30" i="2" s="1"/>
  <c r="CK30" i="2" s="1"/>
  <c r="DD29" i="2"/>
  <c r="CY29" i="2"/>
  <c r="CO29" i="2"/>
  <c r="CN29" i="2"/>
  <c r="BR29" i="2"/>
  <c r="BK29" i="2"/>
  <c r="AZ29" i="2"/>
  <c r="AY29" i="2"/>
  <c r="AW29" i="2" s="1"/>
  <c r="AB29" i="2"/>
  <c r="G29" i="2"/>
  <c r="DD28" i="2"/>
  <c r="DC28" i="2"/>
  <c r="DB28" i="2"/>
  <c r="CZ28" i="2"/>
  <c r="CY28" i="2"/>
  <c r="CX28" i="2"/>
  <c r="CW28" i="2"/>
  <c r="CV28" i="2"/>
  <c r="CU28" i="2"/>
  <c r="CT28" i="2"/>
  <c r="CS28" i="2"/>
  <c r="CR28" i="2"/>
  <c r="CQ28" i="2"/>
  <c r="CP28" i="2"/>
  <c r="CN28" i="2"/>
  <c r="CM28" i="2"/>
  <c r="BU28" i="2"/>
  <c r="BP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Y28" i="2"/>
  <c r="AX28" i="2"/>
  <c r="AE28" i="2"/>
  <c r="G28" i="2"/>
  <c r="DD27" i="2"/>
  <c r="DC27" i="2"/>
  <c r="DB27" i="2"/>
  <c r="CZ27" i="2"/>
  <c r="CY27" i="2"/>
  <c r="CX27" i="2"/>
  <c r="CW27" i="2"/>
  <c r="CV27" i="2"/>
  <c r="CU27" i="2"/>
  <c r="CT27" i="2"/>
  <c r="CS27" i="2"/>
  <c r="CR27" i="2"/>
  <c r="CQ27" i="2"/>
  <c r="CP27" i="2"/>
  <c r="CO27" i="2"/>
  <c r="CN27" i="2"/>
  <c r="CM27" i="2"/>
  <c r="BR27" i="2"/>
  <c r="BP27" i="2"/>
  <c r="BL27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Y27" i="2"/>
  <c r="AX27" i="2"/>
  <c r="AB27" i="2"/>
  <c r="G27" i="2"/>
  <c r="AA27" i="2" s="1"/>
  <c r="AV27" i="2" s="1"/>
  <c r="DD26" i="2"/>
  <c r="DC26" i="2"/>
  <c r="DB26" i="2"/>
  <c r="CZ26" i="2"/>
  <c r="CY26" i="2"/>
  <c r="CX26" i="2"/>
  <c r="CW26" i="2"/>
  <c r="CV26" i="2"/>
  <c r="CU26" i="2"/>
  <c r="CT26" i="2"/>
  <c r="CS26" i="2"/>
  <c r="CR26" i="2"/>
  <c r="CQ26" i="2"/>
  <c r="CP26" i="2"/>
  <c r="CO26" i="2"/>
  <c r="CN26" i="2"/>
  <c r="CM26" i="2"/>
  <c r="BR26" i="2"/>
  <c r="BP26" i="2"/>
  <c r="BL26" i="2"/>
  <c r="BK26" i="2"/>
  <c r="BJ26" i="2"/>
  <c r="BI26" i="2"/>
  <c r="BH26" i="2"/>
  <c r="BG26" i="2"/>
  <c r="BF26" i="2"/>
  <c r="BE26" i="2"/>
  <c r="BD26" i="2"/>
  <c r="BC26" i="2"/>
  <c r="BB26" i="2"/>
  <c r="BA26" i="2"/>
  <c r="AZ26" i="2"/>
  <c r="AY26" i="2"/>
  <c r="AX26" i="2"/>
  <c r="AB26" i="2"/>
  <c r="AA26" i="2"/>
  <c r="AV26" i="2" s="1"/>
  <c r="G26" i="2"/>
  <c r="DA25" i="2"/>
  <c r="CI25" i="2"/>
  <c r="CH25" i="2"/>
  <c r="CG25" i="2"/>
  <c r="CF25" i="2"/>
  <c r="CE25" i="2"/>
  <c r="CD25" i="2"/>
  <c r="CC25" i="2"/>
  <c r="CB25" i="2"/>
  <c r="CB132" i="2" s="1"/>
  <c r="CA25" i="2"/>
  <c r="BZ25" i="2"/>
  <c r="BY25" i="2"/>
  <c r="BX25" i="2"/>
  <c r="BW25" i="2"/>
  <c r="BV25" i="2"/>
  <c r="BS25" i="2"/>
  <c r="BM25" i="2"/>
  <c r="AT25" i="2"/>
  <c r="AS25" i="2"/>
  <c r="AR25" i="2"/>
  <c r="AQ25" i="2"/>
  <c r="AP25" i="2"/>
  <c r="AO25" i="2"/>
  <c r="AO132" i="2" s="1"/>
  <c r="AN25" i="2"/>
  <c r="AM25" i="2"/>
  <c r="AL25" i="2"/>
  <c r="AK25" i="2"/>
  <c r="AJ25" i="2"/>
  <c r="AI25" i="2"/>
  <c r="AH25" i="2"/>
  <c r="AG25" i="2"/>
  <c r="AF25" i="2"/>
  <c r="AC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DD24" i="2"/>
  <c r="CO24" i="2"/>
  <c r="CL24" i="2"/>
  <c r="BR24" i="2"/>
  <c r="AZ24" i="2"/>
  <c r="AW24" i="2" s="1"/>
  <c r="G24" i="2"/>
  <c r="AA24" i="2" s="1"/>
  <c r="AV24" i="2" s="1"/>
  <c r="DD23" i="2"/>
  <c r="DC23" i="2"/>
  <c r="DB23" i="2"/>
  <c r="CZ23" i="2"/>
  <c r="CY23" i="2"/>
  <c r="CX23" i="2"/>
  <c r="CW23" i="2"/>
  <c r="CV23" i="2"/>
  <c r="CU23" i="2"/>
  <c r="CT23" i="2"/>
  <c r="CS23" i="2"/>
  <c r="CR23" i="2"/>
  <c r="CQ23" i="2"/>
  <c r="CP23" i="2"/>
  <c r="CO23" i="2"/>
  <c r="CN23" i="2"/>
  <c r="CM23" i="2"/>
  <c r="BT23" i="2"/>
  <c r="BR23" i="2" s="1"/>
  <c r="BO23" i="2"/>
  <c r="BL23" i="2"/>
  <c r="BK23" i="2"/>
  <c r="BJ23" i="2"/>
  <c r="BI23" i="2"/>
  <c r="BH23" i="2"/>
  <c r="BG23" i="2"/>
  <c r="BF23" i="2"/>
  <c r="BE23" i="2"/>
  <c r="BD23" i="2"/>
  <c r="BC23" i="2"/>
  <c r="BB23" i="2"/>
  <c r="BA23" i="2"/>
  <c r="AZ23" i="2"/>
  <c r="AX23" i="2"/>
  <c r="AU23" i="2"/>
  <c r="BP23" i="2" s="1"/>
  <c r="AD23" i="2"/>
  <c r="G23" i="2"/>
  <c r="BQ23" i="2" s="1"/>
  <c r="CK23" i="2" s="1"/>
  <c r="DD22" i="2"/>
  <c r="DC22" i="2"/>
  <c r="DB22" i="2"/>
  <c r="CZ22" i="2"/>
  <c r="CY22" i="2"/>
  <c r="CX22" i="2"/>
  <c r="CW22" i="2"/>
  <c r="CV22" i="2"/>
  <c r="CU22" i="2"/>
  <c r="CT22" i="2"/>
  <c r="CS22" i="2"/>
  <c r="CR22" i="2"/>
  <c r="CQ22" i="2"/>
  <c r="CP22" i="2"/>
  <c r="CO22" i="2"/>
  <c r="CN22" i="2"/>
  <c r="CM22" i="2"/>
  <c r="BR22" i="2"/>
  <c r="BP22" i="2"/>
  <c r="BO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Z22" i="2"/>
  <c r="AY22" i="2"/>
  <c r="AX22" i="2"/>
  <c r="AB22" i="2"/>
  <c r="G22" i="2"/>
  <c r="DD21" i="2"/>
  <c r="DC21" i="2"/>
  <c r="DB21" i="2"/>
  <c r="CZ21" i="2"/>
  <c r="CY21" i="2"/>
  <c r="CX21" i="2"/>
  <c r="CW21" i="2"/>
  <c r="CV21" i="2"/>
  <c r="CU21" i="2"/>
  <c r="CT21" i="2"/>
  <c r="CS21" i="2"/>
  <c r="CR21" i="2"/>
  <c r="CQ21" i="2"/>
  <c r="CP21" i="2"/>
  <c r="CO21" i="2"/>
  <c r="CN21" i="2"/>
  <c r="CM21" i="2"/>
  <c r="BR21" i="2"/>
  <c r="BQ21" i="2" s="1"/>
  <c r="CK21" i="2" s="1"/>
  <c r="BP21" i="2"/>
  <c r="BO21" i="2"/>
  <c r="BN21" i="2"/>
  <c r="BL21" i="2"/>
  <c r="BK21" i="2"/>
  <c r="BJ21" i="2"/>
  <c r="BI21" i="2"/>
  <c r="BH21" i="2"/>
  <c r="BG21" i="2"/>
  <c r="BF21" i="2"/>
  <c r="BE21" i="2"/>
  <c r="BD21" i="2"/>
  <c r="BC21" i="2"/>
  <c r="BB21" i="2"/>
  <c r="BA21" i="2"/>
  <c r="AZ21" i="2"/>
  <c r="AY21" i="2"/>
  <c r="AX21" i="2"/>
  <c r="AB21" i="2"/>
  <c r="AA21" i="2"/>
  <c r="AV21" i="2" s="1"/>
  <c r="G21" i="2"/>
  <c r="DD20" i="2"/>
  <c r="DC20" i="2"/>
  <c r="DB20" i="2"/>
  <c r="CZ20" i="2"/>
  <c r="CY20" i="2"/>
  <c r="CX20" i="2"/>
  <c r="CW20" i="2"/>
  <c r="CV20" i="2"/>
  <c r="CU20" i="2"/>
  <c r="CT20" i="2"/>
  <c r="CS20" i="2"/>
  <c r="CR20" i="2"/>
  <c r="CQ20" i="2"/>
  <c r="CP20" i="2"/>
  <c r="CO20" i="2"/>
  <c r="CN20" i="2"/>
  <c r="CM20" i="2"/>
  <c r="BR20" i="2"/>
  <c r="BP20" i="2"/>
  <c r="BO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B20" i="2"/>
  <c r="G20" i="2"/>
  <c r="DD19" i="2"/>
  <c r="DC19" i="2"/>
  <c r="DB19" i="2"/>
  <c r="CZ19" i="2"/>
  <c r="CY19" i="2"/>
  <c r="CX19" i="2"/>
  <c r="CW19" i="2"/>
  <c r="CV19" i="2"/>
  <c r="CU19" i="2"/>
  <c r="CT19" i="2"/>
  <c r="CS19" i="2"/>
  <c r="CR19" i="2"/>
  <c r="CQ19" i="2"/>
  <c r="CP19" i="2"/>
  <c r="CO19" i="2"/>
  <c r="CM19" i="2"/>
  <c r="BT19" i="2"/>
  <c r="BR19" i="2" s="1"/>
  <c r="BP19" i="2"/>
  <c r="BO19" i="2"/>
  <c r="BL19" i="2"/>
  <c r="BK19" i="2"/>
  <c r="BJ19" i="2"/>
  <c r="BI19" i="2"/>
  <c r="BH19" i="2"/>
  <c r="BG19" i="2"/>
  <c r="BF19" i="2"/>
  <c r="BE19" i="2"/>
  <c r="BD19" i="2"/>
  <c r="BC19" i="2"/>
  <c r="BB19" i="2"/>
  <c r="BA19" i="2"/>
  <c r="AZ19" i="2"/>
  <c r="AX19" i="2"/>
  <c r="AD19" i="2"/>
  <c r="G19" i="2"/>
  <c r="DD18" i="2"/>
  <c r="DC18" i="2"/>
  <c r="DB18" i="2"/>
  <c r="CZ18" i="2"/>
  <c r="CY18" i="2"/>
  <c r="CX18" i="2"/>
  <c r="CW18" i="2"/>
  <c r="CV18" i="2"/>
  <c r="CU18" i="2"/>
  <c r="CT18" i="2"/>
  <c r="CS18" i="2"/>
  <c r="CR18" i="2"/>
  <c r="CQ18" i="2"/>
  <c r="CP18" i="2"/>
  <c r="CO18" i="2"/>
  <c r="CN18" i="2"/>
  <c r="CM18" i="2"/>
  <c r="BT18" i="2"/>
  <c r="BR18" i="2"/>
  <c r="BP18" i="2"/>
  <c r="BO18" i="2"/>
  <c r="BN18" i="2"/>
  <c r="BL18" i="2"/>
  <c r="BK18" i="2"/>
  <c r="BJ18" i="2"/>
  <c r="BI18" i="2"/>
  <c r="BH18" i="2"/>
  <c r="BG18" i="2"/>
  <c r="BF18" i="2"/>
  <c r="BE18" i="2"/>
  <c r="BD18" i="2"/>
  <c r="BC18" i="2"/>
  <c r="BB18" i="2"/>
  <c r="BA18" i="2"/>
  <c r="AZ18" i="2"/>
  <c r="AX18" i="2"/>
  <c r="AD18" i="2"/>
  <c r="AB18" i="2" s="1"/>
  <c r="G18" i="2"/>
  <c r="DD17" i="2"/>
  <c r="CO17" i="2"/>
  <c r="CN17" i="2"/>
  <c r="BR17" i="2"/>
  <c r="AZ17" i="2"/>
  <c r="AW17" i="2" s="1"/>
  <c r="AB17" i="2"/>
  <c r="G17" i="2"/>
  <c r="DD16" i="2"/>
  <c r="CO16" i="2"/>
  <c r="CN16" i="2"/>
  <c r="BU16" i="2"/>
  <c r="BR16" i="2" s="1"/>
  <c r="AE16" i="2"/>
  <c r="G16" i="2"/>
  <c r="BQ16" i="2" s="1"/>
  <c r="CK16" i="2" s="1"/>
  <c r="DD15" i="2"/>
  <c r="CO15" i="2"/>
  <c r="CN15" i="2"/>
  <c r="BR15" i="2"/>
  <c r="AZ15" i="2"/>
  <c r="AW15" i="2" s="1"/>
  <c r="AB15" i="2"/>
  <c r="G15" i="2"/>
  <c r="BQ15" i="2" s="1"/>
  <c r="CK15" i="2" s="1"/>
  <c r="DD14" i="2"/>
  <c r="CN14" i="2"/>
  <c r="BU14" i="2"/>
  <c r="CO14" i="2" s="1"/>
  <c r="AE14" i="2"/>
  <c r="G14" i="2"/>
  <c r="DC13" i="2"/>
  <c r="DB13" i="2"/>
  <c r="CZ13" i="2"/>
  <c r="CY13" i="2"/>
  <c r="CX13" i="2"/>
  <c r="CW13" i="2"/>
  <c r="CV13" i="2"/>
  <c r="CU13" i="2"/>
  <c r="CT13" i="2"/>
  <c r="CS13" i="2"/>
  <c r="CR13" i="2"/>
  <c r="CQ13" i="2"/>
  <c r="CP13" i="2"/>
  <c r="CO13" i="2"/>
  <c r="CM13" i="2"/>
  <c r="CJ13" i="2"/>
  <c r="CJ138" i="2" s="1"/>
  <c r="BT13" i="2"/>
  <c r="BO13" i="2"/>
  <c r="BL13" i="2"/>
  <c r="BK13" i="2"/>
  <c r="BJ13" i="2"/>
  <c r="BI13" i="2"/>
  <c r="BH13" i="2"/>
  <c r="BG13" i="2"/>
  <c r="BF13" i="2"/>
  <c r="BE13" i="2"/>
  <c r="BD13" i="2"/>
  <c r="BC13" i="2"/>
  <c r="BB13" i="2"/>
  <c r="BA13" i="2"/>
  <c r="AZ13" i="2"/>
  <c r="AX13" i="2"/>
  <c r="AU13" i="2"/>
  <c r="AD13" i="2"/>
  <c r="G13" i="2"/>
  <c r="DD12" i="2"/>
  <c r="DC12" i="2"/>
  <c r="DB12" i="2"/>
  <c r="CZ12" i="2"/>
  <c r="CY12" i="2"/>
  <c r="CX12" i="2"/>
  <c r="CW12" i="2"/>
  <c r="CV12" i="2"/>
  <c r="CU12" i="2"/>
  <c r="CT12" i="2"/>
  <c r="CS12" i="2"/>
  <c r="CR12" i="2"/>
  <c r="CQ12" i="2"/>
  <c r="CP12" i="2"/>
  <c r="CO12" i="2"/>
  <c r="CN12" i="2"/>
  <c r="CM12" i="2"/>
  <c r="BR12" i="2"/>
  <c r="BP12" i="2"/>
  <c r="BO12" i="2"/>
  <c r="BL12" i="2"/>
  <c r="BK12" i="2"/>
  <c r="BJ12" i="2"/>
  <c r="BI12" i="2"/>
  <c r="BH12" i="2"/>
  <c r="BG12" i="2"/>
  <c r="BF12" i="2"/>
  <c r="BE12" i="2"/>
  <c r="BD12" i="2"/>
  <c r="BC12" i="2"/>
  <c r="BB12" i="2"/>
  <c r="BA12" i="2"/>
  <c r="AZ12" i="2"/>
  <c r="AY12" i="2"/>
  <c r="AX12" i="2"/>
  <c r="AB12" i="2"/>
  <c r="G12" i="2"/>
  <c r="DD11" i="2"/>
  <c r="DC11" i="2"/>
  <c r="DB11" i="2"/>
  <c r="CZ11" i="2"/>
  <c r="CY11" i="2"/>
  <c r="CX11" i="2"/>
  <c r="CW11" i="2"/>
  <c r="CV11" i="2"/>
  <c r="CU11" i="2"/>
  <c r="CT11" i="2"/>
  <c r="CS11" i="2"/>
  <c r="CR11" i="2"/>
  <c r="CQ11" i="2"/>
  <c r="CP11" i="2"/>
  <c r="CO11" i="2"/>
  <c r="CN11" i="2"/>
  <c r="CM11" i="2"/>
  <c r="BR11" i="2"/>
  <c r="BP11" i="2"/>
  <c r="BO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Z11" i="2"/>
  <c r="AY11" i="2"/>
  <c r="AX11" i="2"/>
  <c r="AB11" i="2"/>
  <c r="G11" i="2"/>
  <c r="BQ11" i="2" s="1"/>
  <c r="CK11" i="2" s="1"/>
  <c r="DD10" i="2"/>
  <c r="DC10" i="2"/>
  <c r="DB10" i="2"/>
  <c r="CZ10" i="2"/>
  <c r="CY10" i="2"/>
  <c r="CX10" i="2"/>
  <c r="CW10" i="2"/>
  <c r="CV10" i="2"/>
  <c r="CU10" i="2"/>
  <c r="CT10" i="2"/>
  <c r="CS10" i="2"/>
  <c r="CR10" i="2"/>
  <c r="CQ10" i="2"/>
  <c r="CP10" i="2"/>
  <c r="CO10" i="2"/>
  <c r="CN10" i="2"/>
  <c r="CM10" i="2"/>
  <c r="BR10" i="2"/>
  <c r="BQ10" i="2" s="1"/>
  <c r="CK10" i="2" s="1"/>
  <c r="BP10" i="2"/>
  <c r="BO10" i="2"/>
  <c r="BL10" i="2"/>
  <c r="BK10" i="2"/>
  <c r="BJ10" i="2"/>
  <c r="BI10" i="2"/>
  <c r="BH10" i="2"/>
  <c r="BG10" i="2"/>
  <c r="BF10" i="2"/>
  <c r="BE10" i="2"/>
  <c r="BD10" i="2"/>
  <c r="BC10" i="2"/>
  <c r="BB10" i="2"/>
  <c r="BA10" i="2"/>
  <c r="AZ10" i="2"/>
  <c r="AY10" i="2"/>
  <c r="AX10" i="2"/>
  <c r="AB10" i="2"/>
  <c r="AA10" i="2" s="1"/>
  <c r="AV10" i="2" s="1"/>
  <c r="G10" i="2"/>
  <c r="DD9" i="2"/>
  <c r="DC9" i="2"/>
  <c r="DB9" i="2"/>
  <c r="CZ9" i="2"/>
  <c r="CY9" i="2"/>
  <c r="CX9" i="2"/>
  <c r="CW9" i="2"/>
  <c r="CV9" i="2"/>
  <c r="CU9" i="2"/>
  <c r="CT9" i="2"/>
  <c r="CS9" i="2"/>
  <c r="CR9" i="2"/>
  <c r="CQ9" i="2"/>
  <c r="CP9" i="2"/>
  <c r="CO9" i="2"/>
  <c r="CN9" i="2"/>
  <c r="CM9" i="2"/>
  <c r="BR9" i="2"/>
  <c r="BQ9" i="2" s="1"/>
  <c r="CK9" i="2" s="1"/>
  <c r="BO9" i="2"/>
  <c r="BL9" i="2"/>
  <c r="BK9" i="2"/>
  <c r="BJ9" i="2"/>
  <c r="BI9" i="2"/>
  <c r="BH9" i="2"/>
  <c r="BG9" i="2"/>
  <c r="BF9" i="2"/>
  <c r="BE9" i="2"/>
  <c r="BD9" i="2"/>
  <c r="BC9" i="2"/>
  <c r="BB9" i="2"/>
  <c r="BA9" i="2"/>
  <c r="AZ9" i="2"/>
  <c r="AY9" i="2"/>
  <c r="AX9" i="2"/>
  <c r="AU9" i="2"/>
  <c r="G9" i="2"/>
  <c r="DD8" i="2"/>
  <c r="DD136" i="2" s="1"/>
  <c r="DC8" i="2"/>
  <c r="DB8" i="2"/>
  <c r="CZ8" i="2"/>
  <c r="CY8" i="2"/>
  <c r="CX8" i="2"/>
  <c r="CW8" i="2"/>
  <c r="CV8" i="2"/>
  <c r="CU8" i="2"/>
  <c r="CU136" i="2" s="1"/>
  <c r="CT8" i="2"/>
  <c r="CS8" i="2"/>
  <c r="CR8" i="2"/>
  <c r="CQ8" i="2"/>
  <c r="CP8" i="2"/>
  <c r="CO8" i="2"/>
  <c r="CM8" i="2"/>
  <c r="BT8" i="2"/>
  <c r="BT136" i="2" s="1"/>
  <c r="BP8" i="2"/>
  <c r="BO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X8" i="2"/>
  <c r="AD8" i="2"/>
  <c r="AD136" i="2" s="1"/>
  <c r="G8" i="2"/>
  <c r="DD7" i="2"/>
  <c r="DC7" i="2"/>
  <c r="DB7" i="2"/>
  <c r="CZ7" i="2"/>
  <c r="CY7" i="2"/>
  <c r="CX7" i="2"/>
  <c r="CW7" i="2"/>
  <c r="CV7" i="2"/>
  <c r="CU7" i="2"/>
  <c r="CT7" i="2"/>
  <c r="CS7" i="2"/>
  <c r="CR7" i="2"/>
  <c r="CQ7" i="2"/>
  <c r="CP7" i="2"/>
  <c r="CO7" i="2"/>
  <c r="CN7" i="2"/>
  <c r="CM7" i="2"/>
  <c r="BR7" i="2"/>
  <c r="BQ7" i="2" s="1"/>
  <c r="CK7" i="2" s="1"/>
  <c r="BP7" i="2"/>
  <c r="BO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B7" i="2"/>
  <c r="AA7" i="2" s="1"/>
  <c r="AV7" i="2" s="1"/>
  <c r="G7" i="2"/>
  <c r="DD6" i="2"/>
  <c r="DC6" i="2"/>
  <c r="DB6" i="2"/>
  <c r="CZ6" i="2"/>
  <c r="CY6" i="2"/>
  <c r="CX6" i="2"/>
  <c r="CW6" i="2"/>
  <c r="CV6" i="2"/>
  <c r="CU6" i="2"/>
  <c r="CT6" i="2"/>
  <c r="CS6" i="2"/>
  <c r="CR6" i="2"/>
  <c r="CQ6" i="2"/>
  <c r="CP6" i="2"/>
  <c r="CO6" i="2"/>
  <c r="CN6" i="2"/>
  <c r="CM6" i="2"/>
  <c r="BR6" i="2"/>
  <c r="BP6" i="2"/>
  <c r="BO6" i="2"/>
  <c r="BL6" i="2"/>
  <c r="BK6" i="2"/>
  <c r="BJ6" i="2"/>
  <c r="BI6" i="2"/>
  <c r="BH6" i="2"/>
  <c r="BG6" i="2"/>
  <c r="BF6" i="2"/>
  <c r="BE6" i="2"/>
  <c r="BD6" i="2"/>
  <c r="BC6" i="2"/>
  <c r="BB6" i="2"/>
  <c r="BA6" i="2"/>
  <c r="AZ6" i="2"/>
  <c r="AY6" i="2"/>
  <c r="AX6" i="2"/>
  <c r="AB6" i="2"/>
  <c r="G6" i="2"/>
  <c r="BQ6" i="2" s="1"/>
  <c r="CK6" i="2" s="1"/>
  <c r="DD5" i="2"/>
  <c r="DC5" i="2"/>
  <c r="DB5" i="2"/>
  <c r="CZ5" i="2"/>
  <c r="CY5" i="2"/>
  <c r="CX5" i="2"/>
  <c r="CW5" i="2"/>
  <c r="CV5" i="2"/>
  <c r="CU5" i="2"/>
  <c r="CT5" i="2"/>
  <c r="CS5" i="2"/>
  <c r="CR5" i="2"/>
  <c r="CQ5" i="2"/>
  <c r="CP5" i="2"/>
  <c r="CO5" i="2"/>
  <c r="CM5" i="2"/>
  <c r="BT5" i="2"/>
  <c r="CN5" i="2" s="1"/>
  <c r="BP5" i="2"/>
  <c r="BO5" i="2"/>
  <c r="BL5" i="2"/>
  <c r="BK5" i="2"/>
  <c r="BJ5" i="2"/>
  <c r="BI5" i="2"/>
  <c r="BH5" i="2"/>
  <c r="BG5" i="2"/>
  <c r="BF5" i="2"/>
  <c r="BE5" i="2"/>
  <c r="BD5" i="2"/>
  <c r="BC5" i="2"/>
  <c r="BB5" i="2"/>
  <c r="BA5" i="2"/>
  <c r="AZ5" i="2"/>
  <c r="AX5" i="2"/>
  <c r="AD5" i="2"/>
  <c r="AB5" i="2" s="1"/>
  <c r="G5" i="2"/>
  <c r="AA5" i="2" s="1"/>
  <c r="AV5" i="2" s="1"/>
  <c r="DC4" i="2"/>
  <c r="DB4" i="2"/>
  <c r="CZ4" i="2"/>
  <c r="CY4" i="2"/>
  <c r="CX4" i="2"/>
  <c r="CW4" i="2"/>
  <c r="CV4" i="2"/>
  <c r="CU4" i="2"/>
  <c r="CT4" i="2"/>
  <c r="CS4" i="2"/>
  <c r="CR4" i="2"/>
  <c r="CQ4" i="2"/>
  <c r="CP4" i="2"/>
  <c r="CO4" i="2"/>
  <c r="CN4" i="2"/>
  <c r="CM4" i="2"/>
  <c r="BR4" i="2"/>
  <c r="BO4" i="2"/>
  <c r="BN4" i="2"/>
  <c r="BN25" i="2" s="1"/>
  <c r="BL4" i="2"/>
  <c r="BK4" i="2"/>
  <c r="BJ4" i="2"/>
  <c r="BI4" i="2"/>
  <c r="BH4" i="2"/>
  <c r="BG4" i="2"/>
  <c r="BF4" i="2"/>
  <c r="BE4" i="2"/>
  <c r="BD4" i="2"/>
  <c r="BC4" i="2"/>
  <c r="BB4" i="2"/>
  <c r="BA4" i="2"/>
  <c r="AZ4" i="2"/>
  <c r="AX4" i="2"/>
  <c r="AD4" i="2"/>
  <c r="AY4" i="2" s="1"/>
  <c r="AB4" i="2"/>
  <c r="Z4" i="2"/>
  <c r="BK3" i="2"/>
  <c r="CE3" i="2" s="1"/>
  <c r="BP44" i="2" l="1"/>
  <c r="BH45" i="2"/>
  <c r="CJ62" i="2"/>
  <c r="AB99" i="2"/>
  <c r="DD61" i="2"/>
  <c r="CL61" i="2" s="1"/>
  <c r="CJ25" i="2"/>
  <c r="AY110" i="2"/>
  <c r="AW110" i="2" s="1"/>
  <c r="CL14" i="2"/>
  <c r="AB46" i="2"/>
  <c r="BI114" i="2"/>
  <c r="AY8" i="2"/>
  <c r="AB8" i="2"/>
  <c r="AB13" i="2"/>
  <c r="AA13" i="2" s="1"/>
  <c r="AV13" i="2" s="1"/>
  <c r="AB41" i="2"/>
  <c r="AA41" i="2" s="1"/>
  <c r="AV41" i="2" s="1"/>
  <c r="AW124" i="2"/>
  <c r="AK132" i="2"/>
  <c r="CP134" i="2"/>
  <c r="BQ125" i="2"/>
  <c r="CK125" i="2" s="1"/>
  <c r="AG132" i="2"/>
  <c r="BK134" i="2"/>
  <c r="BQ122" i="2"/>
  <c r="CK122" i="2" s="1"/>
  <c r="G134" i="2"/>
  <c r="AA125" i="2"/>
  <c r="AV125" i="2" s="1"/>
  <c r="BQ126" i="2"/>
  <c r="CK126" i="2" s="1"/>
  <c r="M132" i="2"/>
  <c r="U132" i="2"/>
  <c r="AA122" i="2"/>
  <c r="AV122" i="2" s="1"/>
  <c r="AA117" i="2"/>
  <c r="AV117" i="2" s="1"/>
  <c r="AW126" i="2"/>
  <c r="BE134" i="2"/>
  <c r="BD135" i="2"/>
  <c r="BQ117" i="2"/>
  <c r="CK117" i="2" s="1"/>
  <c r="BB130" i="2"/>
  <c r="BQ124" i="2"/>
  <c r="CK124" i="2" s="1"/>
  <c r="BQ99" i="2"/>
  <c r="CK99" i="2" s="1"/>
  <c r="CL110" i="2"/>
  <c r="BQ105" i="2"/>
  <c r="CK105" i="2" s="1"/>
  <c r="AW107" i="2"/>
  <c r="J132" i="2"/>
  <c r="R132" i="2"/>
  <c r="Z132" i="2"/>
  <c r="BQ107" i="2"/>
  <c r="CK107" i="2" s="1"/>
  <c r="AW103" i="2"/>
  <c r="BQ87" i="2"/>
  <c r="CK87" i="2" s="1"/>
  <c r="AA89" i="2"/>
  <c r="AV89" i="2" s="1"/>
  <c r="AW68" i="2"/>
  <c r="CL84" i="2"/>
  <c r="BW132" i="2"/>
  <c r="AW74" i="2"/>
  <c r="CL94" i="2"/>
  <c r="BQ82" i="2"/>
  <c r="CK82" i="2" s="1"/>
  <c r="CL88" i="2"/>
  <c r="AW93" i="2"/>
  <c r="M141" i="2"/>
  <c r="M143" i="2" s="1"/>
  <c r="U141" i="2"/>
  <c r="U143" i="2" s="1"/>
  <c r="AG141" i="2"/>
  <c r="AG143" i="2" s="1"/>
  <c r="AP141" i="2"/>
  <c r="AP143" i="2" s="1"/>
  <c r="CL64" i="2"/>
  <c r="BQ92" i="2"/>
  <c r="CK92" i="2" s="1"/>
  <c r="CU95" i="2"/>
  <c r="AA68" i="2"/>
  <c r="AV68" i="2" s="1"/>
  <c r="AW75" i="2"/>
  <c r="BQ78" i="2"/>
  <c r="CK78" i="2" s="1"/>
  <c r="AA83" i="2"/>
  <c r="AV83" i="2" s="1"/>
  <c r="AA90" i="2"/>
  <c r="AV90" i="2" s="1"/>
  <c r="AA94" i="2"/>
  <c r="AV94" i="2" s="1"/>
  <c r="BQ31" i="2"/>
  <c r="CK31" i="2" s="1"/>
  <c r="AW53" i="2"/>
  <c r="AA52" i="2"/>
  <c r="AV52" i="2" s="1"/>
  <c r="BJ62" i="2"/>
  <c r="CL43" i="2"/>
  <c r="CL32" i="2"/>
  <c r="AW36" i="2"/>
  <c r="BQ36" i="2"/>
  <c r="CK36" i="2" s="1"/>
  <c r="BQ52" i="2"/>
  <c r="CK52" i="2" s="1"/>
  <c r="BQ54" i="2"/>
  <c r="CK54" i="2" s="1"/>
  <c r="AA58" i="2"/>
  <c r="AV58" i="2" s="1"/>
  <c r="AW44" i="2"/>
  <c r="AA45" i="2"/>
  <c r="AV45" i="2" s="1"/>
  <c r="AA51" i="2"/>
  <c r="AV51" i="2" s="1"/>
  <c r="BQ57" i="2"/>
  <c r="CK57" i="2" s="1"/>
  <c r="AW61" i="2"/>
  <c r="AA36" i="2"/>
  <c r="AV36" i="2" s="1"/>
  <c r="BO62" i="2"/>
  <c r="BQ27" i="2"/>
  <c r="CK27" i="2" s="1"/>
  <c r="BQ26" i="2"/>
  <c r="CK26" i="2" s="1"/>
  <c r="AW31" i="2"/>
  <c r="BQ51" i="2"/>
  <c r="CK51" i="2" s="1"/>
  <c r="AA57" i="2"/>
  <c r="AV57" i="2" s="1"/>
  <c r="AA60" i="2"/>
  <c r="AV60" i="2" s="1"/>
  <c r="BQ61" i="2"/>
  <c r="CK61" i="2" s="1"/>
  <c r="CA141" i="2"/>
  <c r="CA143" i="2" s="1"/>
  <c r="CL11" i="2"/>
  <c r="CL16" i="2"/>
  <c r="AA22" i="2"/>
  <c r="AV22" i="2" s="1"/>
  <c r="AW6" i="2"/>
  <c r="CX25" i="2"/>
  <c r="AZ136" i="2"/>
  <c r="BH136" i="2"/>
  <c r="BQ17" i="2"/>
  <c r="CK17" i="2" s="1"/>
  <c r="BL137" i="2"/>
  <c r="AA20" i="2"/>
  <c r="AV20" i="2" s="1"/>
  <c r="AJ141" i="2"/>
  <c r="AJ143" i="2" s="1"/>
  <c r="BD138" i="2"/>
  <c r="BQ20" i="2"/>
  <c r="CK20" i="2" s="1"/>
  <c r="AL141" i="2"/>
  <c r="AL143" i="2" s="1"/>
  <c r="AA12" i="2"/>
  <c r="AV12" i="2" s="1"/>
  <c r="O132" i="2"/>
  <c r="AI132" i="2"/>
  <c r="AA29" i="2"/>
  <c r="AV29" i="2" s="1"/>
  <c r="CP62" i="2"/>
  <c r="BH62" i="2"/>
  <c r="CL40" i="2"/>
  <c r="AW43" i="2"/>
  <c r="CN54" i="2"/>
  <c r="AA59" i="2"/>
  <c r="AV59" i="2" s="1"/>
  <c r="BR63" i="2"/>
  <c r="BQ63" i="2" s="1"/>
  <c r="CK63" i="2" s="1"/>
  <c r="AW71" i="2"/>
  <c r="AA74" i="2"/>
  <c r="AV74" i="2" s="1"/>
  <c r="AA78" i="2"/>
  <c r="AV78" i="2" s="1"/>
  <c r="AA79" i="2"/>
  <c r="AV79" i="2" s="1"/>
  <c r="AA80" i="2"/>
  <c r="AV80" i="2" s="1"/>
  <c r="AA97" i="2"/>
  <c r="AV97" i="2" s="1"/>
  <c r="AX134" i="2"/>
  <c r="CM130" i="2"/>
  <c r="CE136" i="2"/>
  <c r="BR136" i="2" s="1"/>
  <c r="BR129" i="2"/>
  <c r="BQ129" i="2" s="1"/>
  <c r="CK129" i="2" s="1"/>
  <c r="CY129" i="2"/>
  <c r="CL129" i="2" s="1"/>
  <c r="CL7" i="2"/>
  <c r="G136" i="2"/>
  <c r="AW11" i="2"/>
  <c r="AY13" i="2"/>
  <c r="DD13" i="2"/>
  <c r="CL29" i="2"/>
  <c r="CL30" i="2"/>
  <c r="CV62" i="2"/>
  <c r="AW34" i="2"/>
  <c r="AW49" i="2"/>
  <c r="CL52" i="2"/>
  <c r="AW56" i="2"/>
  <c r="BH95" i="2"/>
  <c r="AW70" i="2"/>
  <c r="AW88" i="2"/>
  <c r="BQ88" i="2"/>
  <c r="CK88" i="2" s="1"/>
  <c r="AX97" i="2"/>
  <c r="AW97" i="2" s="1"/>
  <c r="BB112" i="2"/>
  <c r="CS135" i="2"/>
  <c r="DB135" i="2"/>
  <c r="CD141" i="2"/>
  <c r="CD143" i="2" s="1"/>
  <c r="BU137" i="2"/>
  <c r="BR28" i="2"/>
  <c r="BQ28" i="2" s="1"/>
  <c r="CK28" i="2" s="1"/>
  <c r="CO28" i="2"/>
  <c r="CZ108" i="2"/>
  <c r="CZ142" i="2" s="1"/>
  <c r="BR108" i="2"/>
  <c r="BQ108" i="2" s="1"/>
  <c r="CK108" i="2" s="1"/>
  <c r="CL5" i="2"/>
  <c r="BT95" i="2"/>
  <c r="CN63" i="2"/>
  <c r="CN139" i="2" s="1"/>
  <c r="CL118" i="2"/>
  <c r="AN136" i="2"/>
  <c r="AB129" i="2"/>
  <c r="AA129" i="2" s="1"/>
  <c r="AV129" i="2" s="1"/>
  <c r="BI129" i="2"/>
  <c r="AW129" i="2" s="1"/>
  <c r="DB25" i="2"/>
  <c r="BH25" i="2"/>
  <c r="BD136" i="2"/>
  <c r="BQ12" i="2"/>
  <c r="CK12" i="2" s="1"/>
  <c r="CL47" i="2"/>
  <c r="BN62" i="2"/>
  <c r="BQ56" i="2"/>
  <c r="CK56" i="2" s="1"/>
  <c r="CL59" i="2"/>
  <c r="V132" i="2"/>
  <c r="CL101" i="2"/>
  <c r="CU130" i="2"/>
  <c r="CU134" i="2"/>
  <c r="BQ18" i="2"/>
  <c r="CK18" i="2" s="1"/>
  <c r="CL23" i="2"/>
  <c r="CG132" i="2"/>
  <c r="CX62" i="2"/>
  <c r="AW33" i="2"/>
  <c r="AW37" i="2"/>
  <c r="BR46" i="2"/>
  <c r="BQ46" i="2" s="1"/>
  <c r="CK46" i="2" s="1"/>
  <c r="CN46" i="2"/>
  <c r="CL46" i="2" s="1"/>
  <c r="AW47" i="2"/>
  <c r="AW55" i="2"/>
  <c r="BQ55" i="2"/>
  <c r="CK55" i="2" s="1"/>
  <c r="CL58" i="2"/>
  <c r="AW59" i="2"/>
  <c r="CX95" i="2"/>
  <c r="BQ64" i="2"/>
  <c r="CK64" i="2" s="1"/>
  <c r="CL68" i="2"/>
  <c r="CL86" i="2"/>
  <c r="AW87" i="2"/>
  <c r="CS112" i="2"/>
  <c r="AB102" i="2"/>
  <c r="AA102" i="2" s="1"/>
  <c r="AV102" i="2" s="1"/>
  <c r="AD112" i="2"/>
  <c r="AY102" i="2"/>
  <c r="AW102" i="2" s="1"/>
  <c r="CY112" i="2"/>
  <c r="BS132" i="2"/>
  <c r="CL120" i="2"/>
  <c r="AY23" i="2"/>
  <c r="AW23" i="2" s="1"/>
  <c r="AB23" i="2"/>
  <c r="AA23" i="2" s="1"/>
  <c r="AV23" i="2" s="1"/>
  <c r="CL60" i="2"/>
  <c r="CL66" i="2"/>
  <c r="W132" i="2"/>
  <c r="CQ136" i="2"/>
  <c r="CL10" i="2"/>
  <c r="CL87" i="2"/>
  <c r="BQ100" i="2"/>
  <c r="CK100" i="2" s="1"/>
  <c r="BQ121" i="2"/>
  <c r="CK121" i="2" s="1"/>
  <c r="BI138" i="2"/>
  <c r="CR25" i="2"/>
  <c r="CL6" i="2"/>
  <c r="CL9" i="2"/>
  <c r="BJ25" i="2"/>
  <c r="CL12" i="2"/>
  <c r="AW20" i="2"/>
  <c r="BQ22" i="2"/>
  <c r="CK22" i="2" s="1"/>
  <c r="K132" i="2"/>
  <c r="S132" i="2"/>
  <c r="BD25" i="2"/>
  <c r="BF62" i="2"/>
  <c r="AW32" i="2"/>
  <c r="CL36" i="2"/>
  <c r="BD62" i="2"/>
  <c r="BQ40" i="2"/>
  <c r="CK40" i="2" s="1"/>
  <c r="CO42" i="2"/>
  <c r="CL42" i="2" s="1"/>
  <c r="BR42" i="2"/>
  <c r="BQ42" i="2" s="1"/>
  <c r="CK42" i="2" s="1"/>
  <c r="AA44" i="2"/>
  <c r="AV44" i="2" s="1"/>
  <c r="AW58" i="2"/>
  <c r="BQ59" i="2"/>
  <c r="CK59" i="2" s="1"/>
  <c r="AB69" i="2"/>
  <c r="AA69" i="2" s="1"/>
  <c r="AV69" i="2" s="1"/>
  <c r="BQ74" i="2"/>
  <c r="CK74" i="2" s="1"/>
  <c r="AB105" i="2"/>
  <c r="AA105" i="2" s="1"/>
  <c r="AV105" i="2" s="1"/>
  <c r="AX105" i="2"/>
  <c r="AE134" i="2"/>
  <c r="AB134" i="2" s="1"/>
  <c r="AE130" i="2"/>
  <c r="AZ114" i="2"/>
  <c r="AZ130" i="2" s="1"/>
  <c r="AB114" i="2"/>
  <c r="AA114" i="2" s="1"/>
  <c r="AV114" i="2" s="1"/>
  <c r="CL117" i="2"/>
  <c r="CH140" i="2"/>
  <c r="BR140" i="2" s="1"/>
  <c r="BQ140" i="2" s="1"/>
  <c r="CK140" i="2" s="1"/>
  <c r="DB123" i="2"/>
  <c r="DB140" i="2" s="1"/>
  <c r="AW105" i="2"/>
  <c r="CV25" i="2"/>
  <c r="AB19" i="2"/>
  <c r="AA19" i="2" s="1"/>
  <c r="AV19" i="2" s="1"/>
  <c r="AY19" i="2"/>
  <c r="AW19" i="2" s="1"/>
  <c r="CT62" i="2"/>
  <c r="BL62" i="2"/>
  <c r="CL38" i="2"/>
  <c r="CL80" i="2"/>
  <c r="BQ19" i="2"/>
  <c r="CK19" i="2" s="1"/>
  <c r="CL22" i="2"/>
  <c r="BQ53" i="2"/>
  <c r="CK53" i="2" s="1"/>
  <c r="BQ103" i="2"/>
  <c r="CK103" i="2" s="1"/>
  <c r="CM134" i="2"/>
  <c r="BR8" i="2"/>
  <c r="BQ8" i="2" s="1"/>
  <c r="CK8" i="2" s="1"/>
  <c r="CZ138" i="2"/>
  <c r="CA132" i="2"/>
  <c r="BQ29" i="2"/>
  <c r="CK29" i="2" s="1"/>
  <c r="CR137" i="2"/>
  <c r="CZ62" i="2"/>
  <c r="AB54" i="2"/>
  <c r="AY54" i="2"/>
  <c r="BQ91" i="2"/>
  <c r="CK91" i="2" s="1"/>
  <c r="BB142" i="2"/>
  <c r="AB98" i="2"/>
  <c r="AX98" i="2"/>
  <c r="AB101" i="2"/>
  <c r="AA101" i="2" s="1"/>
  <c r="AV101" i="2" s="1"/>
  <c r="AA107" i="2"/>
  <c r="AV107" i="2" s="1"/>
  <c r="CW135" i="2"/>
  <c r="CL126" i="2"/>
  <c r="BY141" i="2"/>
  <c r="BY143" i="2" s="1"/>
  <c r="T141" i="2"/>
  <c r="T143" i="2" s="1"/>
  <c r="BQ76" i="2"/>
  <c r="CK76" i="2" s="1"/>
  <c r="BQ79" i="2"/>
  <c r="CK79" i="2" s="1"/>
  <c r="BQ106" i="2"/>
  <c r="CK106" i="2" s="1"/>
  <c r="AH141" i="2"/>
  <c r="AH143" i="2" s="1"/>
  <c r="J141" i="2"/>
  <c r="J143" i="2" s="1"/>
  <c r="AW67" i="2"/>
  <c r="AA70" i="2"/>
  <c r="AV70" i="2" s="1"/>
  <c r="AW77" i="2"/>
  <c r="AW84" i="2"/>
  <c r="AA88" i="2"/>
  <c r="AV88" i="2" s="1"/>
  <c r="CL100" i="2"/>
  <c r="AW106" i="2"/>
  <c r="CL115" i="2"/>
  <c r="BQ116" i="2"/>
  <c r="CK116" i="2" s="1"/>
  <c r="AA124" i="2"/>
  <c r="AV124" i="2" s="1"/>
  <c r="N141" i="2"/>
  <c r="N143" i="2" s="1"/>
  <c r="AQ141" i="2"/>
  <c r="CF141" i="2"/>
  <c r="BT25" i="2"/>
  <c r="BF136" i="2"/>
  <c r="CS136" i="2"/>
  <c r="DB136" i="2"/>
  <c r="CP136" i="2"/>
  <c r="AA18" i="2"/>
  <c r="AV18" i="2" s="1"/>
  <c r="AF132" i="2"/>
  <c r="AW27" i="2"/>
  <c r="BP62" i="2"/>
  <c r="BQ38" i="2"/>
  <c r="CK38" i="2" s="1"/>
  <c r="BQ43" i="2"/>
  <c r="CK43" i="2" s="1"/>
  <c r="CL53" i="2"/>
  <c r="CL65" i="2"/>
  <c r="CL74" i="2"/>
  <c r="AA75" i="2"/>
  <c r="AV75" i="2" s="1"/>
  <c r="BQ80" i="2"/>
  <c r="CK80" i="2" s="1"/>
  <c r="AW82" i="2"/>
  <c r="CS95" i="2"/>
  <c r="BQ83" i="2"/>
  <c r="CK83" i="2" s="1"/>
  <c r="BQ94" i="2"/>
  <c r="CK94" i="2" s="1"/>
  <c r="CL99" i="2"/>
  <c r="CL102" i="2"/>
  <c r="AA110" i="2"/>
  <c r="AV110" i="2" s="1"/>
  <c r="BB134" i="2"/>
  <c r="CO134" i="2"/>
  <c r="BQ118" i="2"/>
  <c r="CK118" i="2" s="1"/>
  <c r="CL124" i="2"/>
  <c r="O141" i="2"/>
  <c r="O143" i="2" s="1"/>
  <c r="X141" i="2"/>
  <c r="X143" i="2" s="1"/>
  <c r="AR141" i="2"/>
  <c r="AR143" i="2" s="1"/>
  <c r="AK141" i="2"/>
  <c r="AK143" i="2" s="1"/>
  <c r="AT141" i="2"/>
  <c r="AT143" i="2" s="1"/>
  <c r="BW141" i="2"/>
  <c r="BW143" i="2" s="1"/>
  <c r="V141" i="2"/>
  <c r="V143" i="2" s="1"/>
  <c r="BK25" i="2"/>
  <c r="BB136" i="2"/>
  <c r="BJ136" i="2"/>
  <c r="CO136" i="2"/>
  <c r="CW136" i="2"/>
  <c r="CL15" i="2"/>
  <c r="AW21" i="2"/>
  <c r="BF25" i="2"/>
  <c r="CT25" i="2"/>
  <c r="AJ132" i="2"/>
  <c r="AR132" i="2"/>
  <c r="CD132" i="2"/>
  <c r="CL33" i="2"/>
  <c r="AW57" i="2"/>
  <c r="BQ58" i="2"/>
  <c r="CK58" i="2" s="1"/>
  <c r="BB139" i="2"/>
  <c r="BJ139" i="2"/>
  <c r="CP95" i="2"/>
  <c r="BO95" i="2"/>
  <c r="CL71" i="2"/>
  <c r="AW73" i="2"/>
  <c r="BF95" i="2"/>
  <c r="CL104" i="2"/>
  <c r="AA108" i="2"/>
  <c r="AV108" i="2" s="1"/>
  <c r="BP134" i="2"/>
  <c r="BQ115" i="2"/>
  <c r="CK115" i="2" s="1"/>
  <c r="AZ135" i="2"/>
  <c r="CU135" i="2"/>
  <c r="DD135" i="2"/>
  <c r="BQ119" i="2"/>
  <c r="CK119" i="2" s="1"/>
  <c r="K141" i="2"/>
  <c r="K143" i="2" s="1"/>
  <c r="S141" i="2"/>
  <c r="S143" i="2" s="1"/>
  <c r="CG141" i="2"/>
  <c r="CG143" i="2" s="1"/>
  <c r="CL37" i="2"/>
  <c r="CL44" i="2"/>
  <c r="AW45" i="2"/>
  <c r="CL48" i="2"/>
  <c r="CL56" i="2"/>
  <c r="AU62" i="2"/>
  <c r="CE95" i="2"/>
  <c r="CL70" i="2"/>
  <c r="CL76" i="2"/>
  <c r="AW79" i="2"/>
  <c r="AW80" i="2"/>
  <c r="AW85" i="2"/>
  <c r="CL90" i="2"/>
  <c r="AW104" i="2"/>
  <c r="AB106" i="2"/>
  <c r="AA106" i="2" s="1"/>
  <c r="AV106" i="2" s="1"/>
  <c r="CL107" i="2"/>
  <c r="AW121" i="2"/>
  <c r="BI122" i="2"/>
  <c r="BI135" i="2" s="1"/>
  <c r="AF141" i="2"/>
  <c r="AF143" i="2" s="1"/>
  <c r="BZ141" i="2"/>
  <c r="BZ143" i="2" s="1"/>
  <c r="BB95" i="2"/>
  <c r="BD142" i="2"/>
  <c r="BD112" i="2"/>
  <c r="CP142" i="2"/>
  <c r="CP112" i="2"/>
  <c r="CN130" i="2"/>
  <c r="CI130" i="2"/>
  <c r="BR123" i="2"/>
  <c r="BQ123" i="2" s="1"/>
  <c r="CK123" i="2" s="1"/>
  <c r="DC123" i="2"/>
  <c r="CW138" i="2"/>
  <c r="CW25" i="2"/>
  <c r="AX137" i="2"/>
  <c r="AW26" i="2"/>
  <c r="AA11" i="2"/>
  <c r="AV11" i="2" s="1"/>
  <c r="CS137" i="2"/>
  <c r="CS62" i="2"/>
  <c r="DB137" i="2"/>
  <c r="CL31" i="2"/>
  <c r="AW35" i="2"/>
  <c r="AB40" i="2"/>
  <c r="AA40" i="2" s="1"/>
  <c r="AV40" i="2" s="1"/>
  <c r="AZ40" i="2"/>
  <c r="AW40" i="2" s="1"/>
  <c r="AW41" i="2"/>
  <c r="AW46" i="2"/>
  <c r="AW50" i="2"/>
  <c r="AW51" i="2"/>
  <c r="AW52" i="2"/>
  <c r="AD139" i="2"/>
  <c r="AB63" i="2"/>
  <c r="AY63" i="2"/>
  <c r="AW63" i="2" s="1"/>
  <c r="BD139" i="2"/>
  <c r="BD95" i="2"/>
  <c r="BL138" i="2"/>
  <c r="BL95" i="2"/>
  <c r="CV139" i="2"/>
  <c r="BN139" i="2"/>
  <c r="BN95" i="2"/>
  <c r="CJ72" i="2"/>
  <c r="DD72" i="2" s="1"/>
  <c r="CL72" i="2" s="1"/>
  <c r="CL82" i="2"/>
  <c r="CV95" i="2"/>
  <c r="BF142" i="2"/>
  <c r="BF112" i="2"/>
  <c r="BP142" i="2"/>
  <c r="BP112" i="2"/>
  <c r="CR142" i="2"/>
  <c r="CR112" i="2"/>
  <c r="BN142" i="2"/>
  <c r="BN112" i="2"/>
  <c r="CE135" i="2"/>
  <c r="CY122" i="2"/>
  <c r="CY135" i="2" s="1"/>
  <c r="AX138" i="2"/>
  <c r="BF138" i="2"/>
  <c r="BO138" i="2"/>
  <c r="BO25" i="2"/>
  <c r="CQ138" i="2"/>
  <c r="CQ25" i="2"/>
  <c r="CY25" i="2"/>
  <c r="BE25" i="2"/>
  <c r="BM136" i="2"/>
  <c r="BL136" i="2"/>
  <c r="AU136" i="2"/>
  <c r="AU25" i="2"/>
  <c r="AB9" i="2"/>
  <c r="AA9" i="2" s="1"/>
  <c r="AV9" i="2" s="1"/>
  <c r="BP9" i="2"/>
  <c r="AW9" i="2" s="1"/>
  <c r="CL18" i="2"/>
  <c r="AW22" i="2"/>
  <c r="BQ24" i="2"/>
  <c r="CK24" i="2" s="1"/>
  <c r="L132" i="2"/>
  <c r="T132" i="2"/>
  <c r="AL132" i="2"/>
  <c r="AT132" i="2"/>
  <c r="BV132" i="2"/>
  <c r="BH137" i="2"/>
  <c r="DC62" i="2"/>
  <c r="AD137" i="2"/>
  <c r="AB30" i="2"/>
  <c r="AA30" i="2" s="1"/>
  <c r="AV30" i="2" s="1"/>
  <c r="AY30" i="2"/>
  <c r="AW30" i="2" s="1"/>
  <c r="AA33" i="2"/>
  <c r="AV33" i="2" s="1"/>
  <c r="BQ34" i="2"/>
  <c r="CK34" i="2" s="1"/>
  <c r="BQ47" i="2"/>
  <c r="CK47" i="2" s="1"/>
  <c r="BQ48" i="2"/>
  <c r="CK48" i="2" s="1"/>
  <c r="AX62" i="2"/>
  <c r="AA65" i="2"/>
  <c r="AV65" i="2" s="1"/>
  <c r="BQ67" i="2"/>
  <c r="CK67" i="2" s="1"/>
  <c r="BQ71" i="2"/>
  <c r="CK71" i="2" s="1"/>
  <c r="AW76" i="2"/>
  <c r="CL78" i="2"/>
  <c r="CL79" i="2"/>
  <c r="CL81" i="2"/>
  <c r="CL85" i="2"/>
  <c r="AW91" i="2"/>
  <c r="BJ95" i="2"/>
  <c r="BQ97" i="2"/>
  <c r="CK97" i="2" s="1"/>
  <c r="CO142" i="2"/>
  <c r="CT135" i="2"/>
  <c r="AB16" i="2"/>
  <c r="AA16" i="2" s="1"/>
  <c r="AV16" i="2" s="1"/>
  <c r="AZ16" i="2"/>
  <c r="AW16" i="2" s="1"/>
  <c r="CQ137" i="2"/>
  <c r="CQ62" i="2"/>
  <c r="DC139" i="2"/>
  <c r="DC95" i="2"/>
  <c r="CZ25" i="2"/>
  <c r="AA6" i="2"/>
  <c r="AV6" i="2" s="1"/>
  <c r="AA8" i="2"/>
  <c r="AV8" i="2" s="1"/>
  <c r="BG25" i="2"/>
  <c r="AU138" i="2"/>
  <c r="BP13" i="2"/>
  <c r="AW13" i="2" s="1"/>
  <c r="AE138" i="2"/>
  <c r="AE25" i="2"/>
  <c r="AZ14" i="2"/>
  <c r="AB14" i="2"/>
  <c r="AA14" i="2" s="1"/>
  <c r="AV14" i="2" s="1"/>
  <c r="CL20" i="2"/>
  <c r="AD25" i="2"/>
  <c r="BL25" i="2"/>
  <c r="CP25" i="2"/>
  <c r="CM137" i="2"/>
  <c r="CL26" i="2"/>
  <c r="CM62" i="2"/>
  <c r="CU137" i="2"/>
  <c r="CU62" i="2"/>
  <c r="CL27" i="2"/>
  <c r="CL34" i="2"/>
  <c r="CL35" i="2"/>
  <c r="AW39" i="2"/>
  <c r="BT137" i="2"/>
  <c r="BR39" i="2"/>
  <c r="BQ39" i="2" s="1"/>
  <c r="CK39" i="2" s="1"/>
  <c r="CC137" i="2"/>
  <c r="CC141" i="2" s="1"/>
  <c r="CC143" i="2" s="1"/>
  <c r="CC62" i="2"/>
  <c r="BR45" i="2"/>
  <c r="BQ45" i="2" s="1"/>
  <c r="CK45" i="2" s="1"/>
  <c r="CW45" i="2"/>
  <c r="CL45" i="2" s="1"/>
  <c r="CL54" i="2"/>
  <c r="CL55" i="2"/>
  <c r="CL57" i="2"/>
  <c r="BF139" i="2"/>
  <c r="BP139" i="2"/>
  <c r="BP95" i="2"/>
  <c r="CP139" i="2"/>
  <c r="CX139" i="2"/>
  <c r="AW65" i="2"/>
  <c r="AY66" i="2"/>
  <c r="AW66" i="2" s="1"/>
  <c r="CL67" i="2"/>
  <c r="CE139" i="2"/>
  <c r="CY69" i="2"/>
  <c r="CY139" i="2" s="1"/>
  <c r="BR69" i="2"/>
  <c r="BQ69" i="2" s="1"/>
  <c r="CK69" i="2" s="1"/>
  <c r="CL77" i="2"/>
  <c r="AW81" i="2"/>
  <c r="CL92" i="2"/>
  <c r="BH142" i="2"/>
  <c r="BH112" i="2"/>
  <c r="CL97" i="2"/>
  <c r="CT142" i="2"/>
  <c r="CT112" i="2"/>
  <c r="DC142" i="2"/>
  <c r="DC112" i="2"/>
  <c r="BH138" i="2"/>
  <c r="CS138" i="2"/>
  <c r="CS25" i="2"/>
  <c r="DB138" i="2"/>
  <c r="AY5" i="2"/>
  <c r="AW5" i="2" s="1"/>
  <c r="AW7" i="2"/>
  <c r="AX136" i="2"/>
  <c r="AW8" i="2"/>
  <c r="AW10" i="2"/>
  <c r="AW12" i="2"/>
  <c r="AA15" i="2"/>
  <c r="AV15" i="2" s="1"/>
  <c r="CN19" i="2"/>
  <c r="CL19" i="2" s="1"/>
  <c r="N132" i="2"/>
  <c r="AX25" i="2"/>
  <c r="BX132" i="2"/>
  <c r="BB137" i="2"/>
  <c r="BJ137" i="2"/>
  <c r="AA32" i="2"/>
  <c r="AV32" i="2" s="1"/>
  <c r="BQ33" i="2"/>
  <c r="CK33" i="2" s="1"/>
  <c r="AA37" i="2"/>
  <c r="AV37" i="2" s="1"/>
  <c r="CL41" i="2"/>
  <c r="CL49" i="2"/>
  <c r="CL50" i="2"/>
  <c r="CL51" i="2"/>
  <c r="AA54" i="2"/>
  <c r="AV54" i="2" s="1"/>
  <c r="AA61" i="2"/>
  <c r="AV61" i="2" s="1"/>
  <c r="BB62" i="2"/>
  <c r="AX139" i="2"/>
  <c r="BG95" i="2"/>
  <c r="CQ95" i="2"/>
  <c r="AW64" i="2"/>
  <c r="CY95" i="2"/>
  <c r="BQ65" i="2"/>
  <c r="CK65" i="2" s="1"/>
  <c r="BR66" i="2"/>
  <c r="BQ66" i="2" s="1"/>
  <c r="CK66" i="2" s="1"/>
  <c r="BT139" i="2"/>
  <c r="AA85" i="2"/>
  <c r="AV85" i="2" s="1"/>
  <c r="CL89" i="2"/>
  <c r="AD95" i="2"/>
  <c r="BC112" i="2"/>
  <c r="BK112" i="2"/>
  <c r="CQ112" i="2"/>
  <c r="BP119" i="2"/>
  <c r="AW119" i="2" s="1"/>
  <c r="AB119" i="2"/>
  <c r="AA119" i="2" s="1"/>
  <c r="AV119" i="2" s="1"/>
  <c r="CI132" i="2"/>
  <c r="CT139" i="2"/>
  <c r="CT95" i="2"/>
  <c r="CO138" i="2"/>
  <c r="CO25" i="2"/>
  <c r="CM136" i="2"/>
  <c r="BA25" i="2"/>
  <c r="BI25" i="2"/>
  <c r="BT138" i="2"/>
  <c r="BR5" i="2"/>
  <c r="CL21" i="2"/>
  <c r="CO137" i="2"/>
  <c r="CW137" i="2"/>
  <c r="CW62" i="2"/>
  <c r="AW38" i="2"/>
  <c r="DB62" i="2"/>
  <c r="AZ139" i="2"/>
  <c r="BH139" i="2"/>
  <c r="CR139" i="2"/>
  <c r="CR95" i="2"/>
  <c r="CZ139" i="2"/>
  <c r="CZ95" i="2"/>
  <c r="CL91" i="2"/>
  <c r="CL93" i="2"/>
  <c r="AX95" i="2"/>
  <c r="BJ142" i="2"/>
  <c r="BJ112" i="2"/>
  <c r="CV142" i="2"/>
  <c r="CF142" i="2"/>
  <c r="CF112" i="2"/>
  <c r="CF132" i="2" s="1"/>
  <c r="BR102" i="2"/>
  <c r="BQ102" i="2" s="1"/>
  <c r="CK102" i="2" s="1"/>
  <c r="BG130" i="2"/>
  <c r="Z138" i="2"/>
  <c r="Z141" i="2" s="1"/>
  <c r="Z143" i="2" s="1"/>
  <c r="BP4" i="2"/>
  <c r="G4" i="2"/>
  <c r="AA4" i="2" s="1"/>
  <c r="AV4" i="2" s="1"/>
  <c r="BB138" i="2"/>
  <c r="BJ138" i="2"/>
  <c r="CM138" i="2"/>
  <c r="CM25" i="2"/>
  <c r="CU138" i="2"/>
  <c r="CU25" i="2"/>
  <c r="DD4" i="2"/>
  <c r="CL4" i="2" s="1"/>
  <c r="CN13" i="2"/>
  <c r="BR13" i="2"/>
  <c r="BQ13" i="2" s="1"/>
  <c r="CK13" i="2" s="1"/>
  <c r="BU138" i="2"/>
  <c r="BU25" i="2"/>
  <c r="BR14" i="2"/>
  <c r="BQ14" i="2" s="1"/>
  <c r="CK14" i="2" s="1"/>
  <c r="CL17" i="2"/>
  <c r="AY18" i="2"/>
  <c r="AW18" i="2" s="1"/>
  <c r="H132" i="2"/>
  <c r="P132" i="2"/>
  <c r="X132" i="2"/>
  <c r="AH132" i="2"/>
  <c r="AP132" i="2"/>
  <c r="BB25" i="2"/>
  <c r="BB132" i="2" s="1"/>
  <c r="BZ132" i="2"/>
  <c r="BD137" i="2"/>
  <c r="AE137" i="2"/>
  <c r="AZ28" i="2"/>
  <c r="AE62" i="2"/>
  <c r="AB28" i="2"/>
  <c r="AA31" i="2"/>
  <c r="AV31" i="2" s="1"/>
  <c r="BQ32" i="2"/>
  <c r="CK32" i="2" s="1"/>
  <c r="AA35" i="2"/>
  <c r="AV35" i="2" s="1"/>
  <c r="CN39" i="2"/>
  <c r="CL39" i="2" s="1"/>
  <c r="AA46" i="2"/>
  <c r="AV46" i="2" s="1"/>
  <c r="AA48" i="2"/>
  <c r="AV48" i="2" s="1"/>
  <c r="AA49" i="2"/>
  <c r="AV49" i="2" s="1"/>
  <c r="AA53" i="2"/>
  <c r="AV53" i="2" s="1"/>
  <c r="BT62" i="2"/>
  <c r="DD63" i="2"/>
  <c r="CO95" i="2"/>
  <c r="AA71" i="2"/>
  <c r="AV71" i="2" s="1"/>
  <c r="BI72" i="2"/>
  <c r="AW72" i="2" s="1"/>
  <c r="AB72" i="2"/>
  <c r="AA72" i="2" s="1"/>
  <c r="AV72" i="2" s="1"/>
  <c r="CL75" i="2"/>
  <c r="AW78" i="2"/>
  <c r="AN95" i="2"/>
  <c r="AZ95" i="2"/>
  <c r="AA98" i="2"/>
  <c r="AV98" i="2" s="1"/>
  <c r="BE112" i="2"/>
  <c r="CL103" i="2"/>
  <c r="BL108" i="2"/>
  <c r="AW108" i="2" s="1"/>
  <c r="CV112" i="2"/>
  <c r="DC130" i="2"/>
  <c r="CY137" i="2"/>
  <c r="CY62" i="2"/>
  <c r="AZ42" i="2"/>
  <c r="AW42" i="2" s="1"/>
  <c r="AB42" i="2"/>
  <c r="AA42" i="2" s="1"/>
  <c r="AV42" i="2" s="1"/>
  <c r="AY92" i="2"/>
  <c r="AW92" i="2" s="1"/>
  <c r="AB92" i="2"/>
  <c r="AA92" i="2" s="1"/>
  <c r="AV92" i="2" s="1"/>
  <c r="AA17" i="2"/>
  <c r="AV17" i="2" s="1"/>
  <c r="BF137" i="2"/>
  <c r="AA34" i="2"/>
  <c r="AV34" i="2" s="1"/>
  <c r="AA39" i="2"/>
  <c r="AV39" i="2" s="1"/>
  <c r="BM137" i="2"/>
  <c r="BM62" i="2"/>
  <c r="AA47" i="2"/>
  <c r="AV47" i="2" s="1"/>
  <c r="AW60" i="2"/>
  <c r="CR62" i="2"/>
  <c r="BC139" i="2"/>
  <c r="AA66" i="2"/>
  <c r="AV66" i="2" s="1"/>
  <c r="AA67" i="2"/>
  <c r="AV67" i="2" s="1"/>
  <c r="DD112" i="2"/>
  <c r="CX142" i="2"/>
  <c r="CL111" i="2"/>
  <c r="BN123" i="2"/>
  <c r="AW123" i="2" s="1"/>
  <c r="AS130" i="2"/>
  <c r="AS132" i="2" s="1"/>
  <c r="AB123" i="2"/>
  <c r="AA123" i="2" s="1"/>
  <c r="AV123" i="2" s="1"/>
  <c r="BK130" i="2"/>
  <c r="I141" i="2"/>
  <c r="I143" i="2" s="1"/>
  <c r="Q141" i="2"/>
  <c r="Q143" i="2" s="1"/>
  <c r="AD138" i="2"/>
  <c r="BC138" i="2"/>
  <c r="BK138" i="2"/>
  <c r="CT138" i="2"/>
  <c r="DC138" i="2"/>
  <c r="BC136" i="2"/>
  <c r="BK136" i="2"/>
  <c r="CT136" i="2"/>
  <c r="DC136" i="2"/>
  <c r="DC25" i="2"/>
  <c r="BG137" i="2"/>
  <c r="CZ137" i="2"/>
  <c r="BG62" i="2"/>
  <c r="BE139" i="2"/>
  <c r="BE95" i="2"/>
  <c r="BO139" i="2"/>
  <c r="CM139" i="2"/>
  <c r="AN139" i="2"/>
  <c r="AA82" i="2"/>
  <c r="AV82" i="2" s="1"/>
  <c r="BG142" i="2"/>
  <c r="BG112" i="2"/>
  <c r="CQ142" i="2"/>
  <c r="CY142" i="2"/>
  <c r="AQ142" i="2"/>
  <c r="AQ112" i="2"/>
  <c r="AQ132" i="2" s="1"/>
  <c r="BL99" i="2"/>
  <c r="BQ104" i="2"/>
  <c r="CK104" i="2" s="1"/>
  <c r="CL109" i="2"/>
  <c r="BJ134" i="2"/>
  <c r="BJ130" i="2"/>
  <c r="CN134" i="2"/>
  <c r="CV134" i="2"/>
  <c r="CV130" i="2"/>
  <c r="G130" i="2"/>
  <c r="BI134" i="2"/>
  <c r="CE130" i="2"/>
  <c r="BG135" i="2"/>
  <c r="AW118" i="2"/>
  <c r="AW125" i="2"/>
  <c r="CY134" i="2"/>
  <c r="AW98" i="2"/>
  <c r="AD142" i="2"/>
  <c r="BC134" i="2"/>
  <c r="BC130" i="2"/>
  <c r="AD135" i="2"/>
  <c r="AD130" i="2"/>
  <c r="AY122" i="2"/>
  <c r="BE138" i="2"/>
  <c r="BN138" i="2"/>
  <c r="CV138" i="2"/>
  <c r="BE136" i="2"/>
  <c r="BO136" i="2"/>
  <c r="CN8" i="2"/>
  <c r="CN136" i="2" s="1"/>
  <c r="CV136" i="2"/>
  <c r="BY132" i="2"/>
  <c r="G137" i="2"/>
  <c r="BA137" i="2"/>
  <c r="BI137" i="2"/>
  <c r="CT137" i="2"/>
  <c r="DC137" i="2"/>
  <c r="BA62" i="2"/>
  <c r="BI62" i="2"/>
  <c r="G139" i="2"/>
  <c r="G95" i="2"/>
  <c r="BG139" i="2"/>
  <c r="CO139" i="2"/>
  <c r="CW139" i="2"/>
  <c r="AW69" i="2"/>
  <c r="AA84" i="2"/>
  <c r="AV84" i="2" s="1"/>
  <c r="AW86" i="2"/>
  <c r="AW90" i="2"/>
  <c r="AW94" i="2"/>
  <c r="G112" i="2"/>
  <c r="BA142" i="2"/>
  <c r="BA112" i="2"/>
  <c r="BI112" i="2"/>
  <c r="BI142" i="2"/>
  <c r="DB112" i="2"/>
  <c r="BQ98" i="2"/>
  <c r="CK98" i="2" s="1"/>
  <c r="AW100" i="2"/>
  <c r="AW101" i="2"/>
  <c r="AA103" i="2"/>
  <c r="AV103" i="2" s="1"/>
  <c r="AE142" i="2"/>
  <c r="AZ111" i="2"/>
  <c r="AZ142" i="2" s="1"/>
  <c r="AB111" i="2"/>
  <c r="AA111" i="2" s="1"/>
  <c r="AV111" i="2" s="1"/>
  <c r="AE112" i="2"/>
  <c r="BD134" i="2"/>
  <c r="BD130" i="2"/>
  <c r="BL139" i="2"/>
  <c r="BL134" i="2"/>
  <c r="BL130" i="2"/>
  <c r="CP130" i="2"/>
  <c r="CX130" i="2"/>
  <c r="CX134" i="2"/>
  <c r="CL114" i="2"/>
  <c r="BA135" i="2"/>
  <c r="DC135" i="2"/>
  <c r="BP120" i="2"/>
  <c r="AW120" i="2" s="1"/>
  <c r="AB120" i="2"/>
  <c r="AA120" i="2" s="1"/>
  <c r="AV120" i="2" s="1"/>
  <c r="CL125" i="2"/>
  <c r="CO130" i="2"/>
  <c r="DC134" i="2"/>
  <c r="BG138" i="2"/>
  <c r="CP138" i="2"/>
  <c r="CX138" i="2"/>
  <c r="AY136" i="2"/>
  <c r="BG136" i="2"/>
  <c r="CX136" i="2"/>
  <c r="BC25" i="2"/>
  <c r="BC137" i="2"/>
  <c r="BK137" i="2"/>
  <c r="CN137" i="2"/>
  <c r="CV137" i="2"/>
  <c r="G62" i="2"/>
  <c r="AM62" i="2"/>
  <c r="AM132" i="2" s="1"/>
  <c r="BC62" i="2"/>
  <c r="BK62" i="2"/>
  <c r="BA139" i="2"/>
  <c r="CQ139" i="2"/>
  <c r="AW83" i="2"/>
  <c r="BA95" i="2"/>
  <c r="CM95" i="2"/>
  <c r="CW95" i="2"/>
  <c r="BC142" i="2"/>
  <c r="CL106" i="2"/>
  <c r="CX112" i="2"/>
  <c r="AX130" i="2"/>
  <c r="AW113" i="2"/>
  <c r="BF130" i="2"/>
  <c r="BF134" i="2"/>
  <c r="CR134" i="2"/>
  <c r="CR130" i="2"/>
  <c r="CZ134" i="2"/>
  <c r="CZ130" i="2"/>
  <c r="CW130" i="2"/>
  <c r="G135" i="2"/>
  <c r="BC135" i="2"/>
  <c r="BK135" i="2"/>
  <c r="BQ120" i="2"/>
  <c r="CK120" i="2" s="1"/>
  <c r="AN138" i="2"/>
  <c r="AB128" i="2"/>
  <c r="AA128" i="2" s="1"/>
  <c r="AV128" i="2" s="1"/>
  <c r="CB141" i="2"/>
  <c r="CB143" i="2" s="1"/>
  <c r="AS140" i="2"/>
  <c r="AS141" i="2" s="1"/>
  <c r="AS143" i="2" s="1"/>
  <c r="BA138" i="2"/>
  <c r="CR138" i="2"/>
  <c r="BA136" i="2"/>
  <c r="CR136" i="2"/>
  <c r="CZ136" i="2"/>
  <c r="I132" i="2"/>
  <c r="Q132" i="2"/>
  <c r="Y132" i="2"/>
  <c r="BM132" i="2"/>
  <c r="CC132" i="2"/>
  <c r="BE137" i="2"/>
  <c r="BP137" i="2"/>
  <c r="CP137" i="2"/>
  <c r="CX137" i="2"/>
  <c r="BO137" i="2"/>
  <c r="BN137" i="2"/>
  <c r="BE62" i="2"/>
  <c r="BU62" i="2"/>
  <c r="DA62" i="2"/>
  <c r="DA132" i="2" s="1"/>
  <c r="AU139" i="2"/>
  <c r="AU95" i="2"/>
  <c r="BC95" i="2"/>
  <c r="BK139" i="2"/>
  <c r="BK95" i="2"/>
  <c r="CS139" i="2"/>
  <c r="DB139" i="2"/>
  <c r="DB95" i="2"/>
  <c r="CL73" i="2"/>
  <c r="BQ77" i="2"/>
  <c r="CK77" i="2" s="1"/>
  <c r="AA99" i="2"/>
  <c r="AV99" i="2" s="1"/>
  <c r="AZ134" i="2"/>
  <c r="BH134" i="2"/>
  <c r="BH130" i="2"/>
  <c r="CL113" i="2"/>
  <c r="CT130" i="2"/>
  <c r="CT134" i="2"/>
  <c r="BE135" i="2"/>
  <c r="BO135" i="2"/>
  <c r="CP135" i="2"/>
  <c r="CX135" i="2"/>
  <c r="CE138" i="2"/>
  <c r="CY128" i="2"/>
  <c r="CY130" i="2" s="1"/>
  <c r="BR128" i="2"/>
  <c r="BQ128" i="2" s="1"/>
  <c r="CK128" i="2" s="1"/>
  <c r="BV141" i="2"/>
  <c r="BV143" i="2" s="1"/>
  <c r="CU139" i="2"/>
  <c r="AC142" i="2"/>
  <c r="AC112" i="2"/>
  <c r="AC132" i="2" s="1"/>
  <c r="BK142" i="2"/>
  <c r="CM142" i="2"/>
  <c r="CM112" i="2"/>
  <c r="CU112" i="2"/>
  <c r="DD142" i="2"/>
  <c r="BT142" i="2"/>
  <c r="CN105" i="2"/>
  <c r="CN142" i="2" s="1"/>
  <c r="BQ113" i="2"/>
  <c r="CK113" i="2" s="1"/>
  <c r="CS130" i="2"/>
  <c r="AA116" i="2"/>
  <c r="AV116" i="2" s="1"/>
  <c r="CO135" i="2"/>
  <c r="CL119" i="2"/>
  <c r="BT135" i="2"/>
  <c r="BR135" i="2" s="1"/>
  <c r="CN122" i="2"/>
  <c r="BJ140" i="2"/>
  <c r="AW128" i="2"/>
  <c r="AC141" i="2"/>
  <c r="BE142" i="2"/>
  <c r="BO112" i="2"/>
  <c r="CO112" i="2"/>
  <c r="CW142" i="2"/>
  <c r="CW112" i="2"/>
  <c r="AY109" i="2"/>
  <c r="AW109" i="2" s="1"/>
  <c r="DD134" i="2"/>
  <c r="DD130" i="2"/>
  <c r="BU130" i="2"/>
  <c r="BR114" i="2"/>
  <c r="BQ114" i="2" s="1"/>
  <c r="CK114" i="2" s="1"/>
  <c r="BU134" i="2"/>
  <c r="BR134" i="2" s="1"/>
  <c r="AW115" i="2"/>
  <c r="AX135" i="2"/>
  <c r="CQ135" i="2"/>
  <c r="AU135" i="2"/>
  <c r="AU130" i="2"/>
  <c r="BP117" i="2"/>
  <c r="AW117" i="2" s="1"/>
  <c r="CL121" i="2"/>
  <c r="CU142" i="2"/>
  <c r="CS142" i="2"/>
  <c r="DB142" i="2"/>
  <c r="BE130" i="2"/>
  <c r="BO130" i="2"/>
  <c r="BO134" i="2"/>
  <c r="CQ130" i="2"/>
  <c r="AN130" i="2"/>
  <c r="BJ135" i="2"/>
  <c r="CL116" i="2"/>
  <c r="P141" i="2"/>
  <c r="P143" i="2" s="1"/>
  <c r="CM135" i="2"/>
  <c r="BA134" i="2"/>
  <c r="BA130" i="2"/>
  <c r="DB130" i="2"/>
  <c r="DB134" i="2"/>
  <c r="BL135" i="2"/>
  <c r="CV135" i="2"/>
  <c r="L141" i="2"/>
  <c r="L143" i="2" s="1"/>
  <c r="DA141" i="2"/>
  <c r="DA143" i="2" s="1"/>
  <c r="AO141" i="2"/>
  <c r="AO143" i="2" s="1"/>
  <c r="BX141" i="2"/>
  <c r="BX143" i="2" s="1"/>
  <c r="CW134" i="2"/>
  <c r="BH135" i="2"/>
  <c r="CR135" i="2"/>
  <c r="CZ135" i="2"/>
  <c r="H141" i="2"/>
  <c r="H143" i="2" s="1"/>
  <c r="Y141" i="2"/>
  <c r="Y143" i="2" s="1"/>
  <c r="CS134" i="2"/>
  <c r="AY134" i="2"/>
  <c r="BG134" i="2"/>
  <c r="CQ134" i="2"/>
  <c r="BB135" i="2"/>
  <c r="R141" i="2"/>
  <c r="R143" i="2" s="1"/>
  <c r="BS141" i="2"/>
  <c r="BS143" i="2" s="1"/>
  <c r="CI141" i="2"/>
  <c r="CI143" i="2" s="1"/>
  <c r="CH130" i="2"/>
  <c r="CH132" i="2" s="1"/>
  <c r="AI141" i="2"/>
  <c r="AI143" i="2" s="1"/>
  <c r="AM141" i="2"/>
  <c r="AM143" i="2" s="1"/>
  <c r="AW122" i="2" l="1"/>
  <c r="CN138" i="2"/>
  <c r="CH141" i="2"/>
  <c r="CH143" i="2" s="1"/>
  <c r="BL142" i="2"/>
  <c r="DD137" i="2"/>
  <c r="AY137" i="2"/>
  <c r="CJ95" i="2"/>
  <c r="CJ132" i="2" s="1"/>
  <c r="DD62" i="2"/>
  <c r="BI136" i="2"/>
  <c r="BP130" i="2"/>
  <c r="BI130" i="2"/>
  <c r="CL122" i="2"/>
  <c r="AE141" i="2"/>
  <c r="AE143" i="2" s="1"/>
  <c r="AW114" i="2"/>
  <c r="AW130" i="2" s="1"/>
  <c r="BQ136" i="2"/>
  <c r="CK136" i="2" s="1"/>
  <c r="AQ143" i="2"/>
  <c r="CL108" i="2"/>
  <c r="BR137" i="2"/>
  <c r="BQ137" i="2" s="1"/>
  <c r="CK137" i="2" s="1"/>
  <c r="CZ112" i="2"/>
  <c r="CZ132" i="2" s="1"/>
  <c r="AX112" i="2"/>
  <c r="AX132" i="2" s="1"/>
  <c r="BD132" i="2"/>
  <c r="CN95" i="2"/>
  <c r="BR142" i="2"/>
  <c r="BQ142" i="2" s="1"/>
  <c r="CK142" i="2" s="1"/>
  <c r="CX132" i="2"/>
  <c r="BI139" i="2"/>
  <c r="CE132" i="2"/>
  <c r="BI95" i="2"/>
  <c r="AU141" i="2"/>
  <c r="AU143" i="2" s="1"/>
  <c r="AD141" i="2"/>
  <c r="AD143" i="2" s="1"/>
  <c r="AX141" i="2"/>
  <c r="BT132" i="2"/>
  <c r="AB136" i="2"/>
  <c r="AA136" i="2" s="1"/>
  <c r="AV136" i="2" s="1"/>
  <c r="CF143" i="2"/>
  <c r="BB141" i="2"/>
  <c r="BB143" i="2" s="1"/>
  <c r="AY62" i="2"/>
  <c r="AW54" i="2"/>
  <c r="CN62" i="2"/>
  <c r="BH132" i="2"/>
  <c r="CO62" i="2"/>
  <c r="CO132" i="2" s="1"/>
  <c r="BQ135" i="2"/>
  <c r="CK135" i="2" s="1"/>
  <c r="AC143" i="2"/>
  <c r="CO141" i="2"/>
  <c r="CO143" i="2" s="1"/>
  <c r="BP136" i="2"/>
  <c r="AW136" i="2" s="1"/>
  <c r="AN141" i="2"/>
  <c r="AN143" i="2" s="1"/>
  <c r="CE141" i="2"/>
  <c r="CE143" i="2" s="1"/>
  <c r="CP141" i="2"/>
  <c r="CP143" i="2" s="1"/>
  <c r="BK132" i="2"/>
  <c r="AX142" i="2"/>
  <c r="BF141" i="2"/>
  <c r="BF143" i="2" s="1"/>
  <c r="AB135" i="2"/>
  <c r="AA135" i="2" s="1"/>
  <c r="AV135" i="2" s="1"/>
  <c r="CL28" i="2"/>
  <c r="CL62" i="2" s="1"/>
  <c r="CV132" i="2"/>
  <c r="CY136" i="2"/>
  <c r="CL136" i="2" s="1"/>
  <c r="BJ132" i="2"/>
  <c r="AB139" i="2"/>
  <c r="AA139" i="2" s="1"/>
  <c r="AV139" i="2" s="1"/>
  <c r="BC132" i="2"/>
  <c r="CQ141" i="2"/>
  <c r="CQ143" i="2" s="1"/>
  <c r="BG141" i="2"/>
  <c r="BG143" i="2" s="1"/>
  <c r="CW141" i="2"/>
  <c r="CW143" i="2" s="1"/>
  <c r="CU141" i="2"/>
  <c r="CU143" i="2" s="1"/>
  <c r="BE141" i="2"/>
  <c r="BE143" i="2" s="1"/>
  <c r="CL105" i="2"/>
  <c r="CL112" i="2" s="1"/>
  <c r="BD141" i="2"/>
  <c r="BD143" i="2" s="1"/>
  <c r="CR132" i="2"/>
  <c r="AN132" i="2"/>
  <c r="DB132" i="2"/>
  <c r="CT132" i="2"/>
  <c r="AZ112" i="2"/>
  <c r="BL112" i="2"/>
  <c r="CL69" i="2"/>
  <c r="CS141" i="2"/>
  <c r="CS143" i="2" s="1"/>
  <c r="CJ139" i="2"/>
  <c r="CJ141" i="2" s="1"/>
  <c r="CJ143" i="2" s="1"/>
  <c r="CL13" i="2"/>
  <c r="BF132" i="2"/>
  <c r="BR72" i="2"/>
  <c r="BQ72" i="2" s="1"/>
  <c r="CK72" i="2" s="1"/>
  <c r="BP135" i="2"/>
  <c r="DA144" i="2"/>
  <c r="CZ141" i="2"/>
  <c r="CZ143" i="2" s="1"/>
  <c r="BK141" i="2"/>
  <c r="BK143" i="2" s="1"/>
  <c r="CN112" i="2"/>
  <c r="AB138" i="2"/>
  <c r="BQ134" i="2"/>
  <c r="CK134" i="2" s="1"/>
  <c r="AW95" i="2"/>
  <c r="CR141" i="2"/>
  <c r="CR143" i="2" s="1"/>
  <c r="CL134" i="2"/>
  <c r="CS132" i="2"/>
  <c r="AY25" i="2"/>
  <c r="CN25" i="2"/>
  <c r="CY132" i="2"/>
  <c r="CN135" i="2"/>
  <c r="CN141" i="2" s="1"/>
  <c r="CN143" i="2" s="1"/>
  <c r="BO141" i="2"/>
  <c r="BO143" i="2" s="1"/>
  <c r="BT141" i="2"/>
  <c r="BT143" i="2" s="1"/>
  <c r="AA134" i="2"/>
  <c r="AV134" i="2" s="1"/>
  <c r="AB140" i="2"/>
  <c r="AA140" i="2" s="1"/>
  <c r="AV140" i="2" s="1"/>
  <c r="AW134" i="2"/>
  <c r="DC132" i="2"/>
  <c r="CM141" i="2"/>
  <c r="CM143" i="2" s="1"/>
  <c r="AW28" i="2"/>
  <c r="AZ62" i="2"/>
  <c r="AW111" i="2"/>
  <c r="CL8" i="2"/>
  <c r="CL25" i="2" s="1"/>
  <c r="BR112" i="2"/>
  <c r="BQ112" i="2" s="1"/>
  <c r="CK112" i="2" s="1"/>
  <c r="CY138" i="2"/>
  <c r="CL123" i="2"/>
  <c r="DC140" i="2"/>
  <c r="CL140" i="2" s="1"/>
  <c r="CL142" i="2"/>
  <c r="BL141" i="2"/>
  <c r="BL143" i="2" s="1"/>
  <c r="BC141" i="2"/>
  <c r="BC143" i="2" s="1"/>
  <c r="AY135" i="2"/>
  <c r="BJ141" i="2"/>
  <c r="BJ143" i="2" s="1"/>
  <c r="AZ25" i="2"/>
  <c r="AW14" i="2"/>
  <c r="CQ132" i="2"/>
  <c r="DB141" i="2"/>
  <c r="DB143" i="2" s="1"/>
  <c r="BU141" i="2"/>
  <c r="BU143" i="2" s="1"/>
  <c r="BR130" i="2"/>
  <c r="BQ130" i="2" s="1"/>
  <c r="CK130" i="2" s="1"/>
  <c r="BH141" i="2"/>
  <c r="BH143" i="2" s="1"/>
  <c r="DD138" i="2"/>
  <c r="DD25" i="2"/>
  <c r="G138" i="2"/>
  <c r="G25" i="2"/>
  <c r="G132" i="2" s="1"/>
  <c r="BQ4" i="2"/>
  <c r="CK4" i="2" s="1"/>
  <c r="BR62" i="2"/>
  <c r="BQ62" i="2" s="1"/>
  <c r="CK62" i="2" s="1"/>
  <c r="AZ138" i="2"/>
  <c r="CL137" i="2"/>
  <c r="AE132" i="2"/>
  <c r="AB137" i="2"/>
  <c r="AA137" i="2" s="1"/>
  <c r="AV137" i="2" s="1"/>
  <c r="AU132" i="2"/>
  <c r="AY112" i="2"/>
  <c r="AY130" i="2"/>
  <c r="CU132" i="2"/>
  <c r="BP138" i="2"/>
  <c r="BP25" i="2"/>
  <c r="BP132" i="2" s="1"/>
  <c r="BR25" i="2"/>
  <c r="BQ5" i="2"/>
  <c r="CK5" i="2" s="1"/>
  <c r="CP132" i="2"/>
  <c r="BO132" i="2"/>
  <c r="AB142" i="2"/>
  <c r="AA142" i="2" s="1"/>
  <c r="AV142" i="2" s="1"/>
  <c r="AY142" i="2"/>
  <c r="CL128" i="2"/>
  <c r="BR138" i="2"/>
  <c r="BL132" i="2"/>
  <c r="AB25" i="2"/>
  <c r="CX141" i="2"/>
  <c r="CX143" i="2" s="1"/>
  <c r="AB130" i="2"/>
  <c r="AA130" i="2" s="1"/>
  <c r="AV130" i="2" s="1"/>
  <c r="BM141" i="2"/>
  <c r="BM143" i="2" s="1"/>
  <c r="AY139" i="2"/>
  <c r="AY95" i="2"/>
  <c r="BA141" i="2"/>
  <c r="BA143" i="2" s="1"/>
  <c r="CT141" i="2"/>
  <c r="CT143" i="2" s="1"/>
  <c r="AB112" i="2"/>
  <c r="AA112" i="2" s="1"/>
  <c r="AV112" i="2" s="1"/>
  <c r="AY138" i="2"/>
  <c r="CV141" i="2"/>
  <c r="CV143" i="2" s="1"/>
  <c r="BN140" i="2"/>
  <c r="BN141" i="2" s="1"/>
  <c r="BN143" i="2" s="1"/>
  <c r="BN130" i="2"/>
  <c r="BN132" i="2" s="1"/>
  <c r="AW99" i="2"/>
  <c r="DD139" i="2"/>
  <c r="CL139" i="2" s="1"/>
  <c r="CL63" i="2"/>
  <c r="DD95" i="2"/>
  <c r="AB62" i="2"/>
  <c r="AA62" i="2" s="1"/>
  <c r="AV62" i="2" s="1"/>
  <c r="AA28" i="2"/>
  <c r="AV28" i="2" s="1"/>
  <c r="BU132" i="2"/>
  <c r="CM132" i="2"/>
  <c r="BA132" i="2"/>
  <c r="AD132" i="2"/>
  <c r="BG132" i="2"/>
  <c r="AZ137" i="2"/>
  <c r="BE132" i="2"/>
  <c r="AW4" i="2"/>
  <c r="AA63" i="2"/>
  <c r="AV63" i="2" s="1"/>
  <c r="AB95" i="2"/>
  <c r="AA95" i="2" s="1"/>
  <c r="AV95" i="2" s="1"/>
  <c r="CW132" i="2"/>
  <c r="AW25" i="2" l="1"/>
  <c r="BI132" i="2"/>
  <c r="AW139" i="2"/>
  <c r="CQ144" i="2"/>
  <c r="BI141" i="2"/>
  <c r="BI143" i="2" s="1"/>
  <c r="CL130" i="2"/>
  <c r="CV144" i="2"/>
  <c r="AX143" i="2"/>
  <c r="CR144" i="2"/>
  <c r="AZ141" i="2"/>
  <c r="AZ143" i="2" s="1"/>
  <c r="BP141" i="2"/>
  <c r="BP143" i="2" s="1"/>
  <c r="CZ144" i="2"/>
  <c r="CO144" i="2"/>
  <c r="CL95" i="2"/>
  <c r="CL132" i="2" s="1"/>
  <c r="CT144" i="2"/>
  <c r="CX144" i="2"/>
  <c r="DD132" i="2"/>
  <c r="CP144" i="2"/>
  <c r="AZ132" i="2"/>
  <c r="AW62" i="2"/>
  <c r="BQ138" i="2"/>
  <c r="CK138" i="2" s="1"/>
  <c r="AW138" i="2"/>
  <c r="CL135" i="2"/>
  <c r="AW135" i="2"/>
  <c r="CL138" i="2"/>
  <c r="AW137" i="2"/>
  <c r="CN132" i="2"/>
  <c r="CN144" i="2" s="1"/>
  <c r="CW144" i="2"/>
  <c r="AW112" i="2"/>
  <c r="BR139" i="2"/>
  <c r="BQ139" i="2" s="1"/>
  <c r="CK139" i="2" s="1"/>
  <c r="CU144" i="2"/>
  <c r="DB144" i="2"/>
  <c r="CS144" i="2"/>
  <c r="AA138" i="2"/>
  <c r="AV138" i="2" s="1"/>
  <c r="BR95" i="2"/>
  <c r="BQ95" i="2" s="1"/>
  <c r="CK95" i="2" s="1"/>
  <c r="CY141" i="2"/>
  <c r="CY143" i="2" s="1"/>
  <c r="CY144" i="2" s="1"/>
  <c r="AW142" i="2"/>
  <c r="AY132" i="2"/>
  <c r="G141" i="2"/>
  <c r="AY141" i="2"/>
  <c r="AY143" i="2" s="1"/>
  <c r="DD141" i="2"/>
  <c r="DD143" i="2" s="1"/>
  <c r="BQ25" i="2"/>
  <c r="CK25" i="2" s="1"/>
  <c r="AB141" i="2"/>
  <c r="CM144" i="2"/>
  <c r="AW140" i="2"/>
  <c r="DC141" i="2"/>
  <c r="DC143" i="2" s="1"/>
  <c r="DC144" i="2" s="1"/>
  <c r="AB132" i="2"/>
  <c r="AA25" i="2"/>
  <c r="AV25" i="2" s="1"/>
  <c r="AW132" i="2" l="1"/>
  <c r="CL141" i="2"/>
  <c r="CL143" i="2" s="1"/>
  <c r="DD144" i="2"/>
  <c r="BR141" i="2"/>
  <c r="BR143" i="2" s="1"/>
  <c r="BQ143" i="2" s="1"/>
  <c r="CK143" i="2" s="1"/>
  <c r="AW141" i="2"/>
  <c r="AW143" i="2" s="1"/>
  <c r="BR132" i="2"/>
  <c r="AA132" i="2"/>
  <c r="AV132" i="2" s="1"/>
  <c r="AA141" i="2"/>
  <c r="AV141" i="2" s="1"/>
  <c r="AB143" i="2"/>
  <c r="AA143" i="2" s="1"/>
  <c r="AV143" i="2" s="1"/>
  <c r="BQ141" i="2" l="1"/>
  <c r="CK141" i="2" s="1"/>
  <c r="BQ132" i="2"/>
  <c r="CK132" i="2" s="1"/>
  <c r="DA142" i="1" l="1"/>
  <c r="CJ142" i="1"/>
  <c r="CI142" i="1"/>
  <c r="CH142" i="1"/>
  <c r="CG142" i="1"/>
  <c r="CE142" i="1"/>
  <c r="CD142" i="1"/>
  <c r="CC142" i="1"/>
  <c r="CB142" i="1"/>
  <c r="CA142" i="1"/>
  <c r="BZ142" i="1"/>
  <c r="BY142" i="1"/>
  <c r="BX142" i="1"/>
  <c r="BW142" i="1"/>
  <c r="BV142" i="1"/>
  <c r="BU142" i="1"/>
  <c r="BS142" i="1"/>
  <c r="AT142" i="1"/>
  <c r="AS142" i="1"/>
  <c r="AR142" i="1"/>
  <c r="AP142" i="1"/>
  <c r="AO142" i="1"/>
  <c r="AN142" i="1"/>
  <c r="AM142" i="1"/>
  <c r="AL142" i="1"/>
  <c r="AK142" i="1"/>
  <c r="AJ142" i="1"/>
  <c r="AI142" i="1"/>
  <c r="AH142" i="1"/>
  <c r="AG142" i="1"/>
  <c r="AF142" i="1"/>
  <c r="Z142" i="1"/>
  <c r="Y142" i="1"/>
  <c r="X142" i="1"/>
  <c r="V142" i="1"/>
  <c r="U142" i="1"/>
  <c r="T142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DA140" i="1"/>
  <c r="CI140" i="1"/>
  <c r="CG140" i="1"/>
  <c r="CD140" i="1"/>
  <c r="AT140" i="1"/>
  <c r="AR140" i="1"/>
  <c r="AO140" i="1"/>
  <c r="Z140" i="1"/>
  <c r="Y140" i="1"/>
  <c r="X140" i="1"/>
  <c r="T140" i="1"/>
  <c r="DA139" i="1"/>
  <c r="CI139" i="1"/>
  <c r="CH139" i="1"/>
  <c r="CG139" i="1"/>
  <c r="CF139" i="1"/>
  <c r="CD139" i="1"/>
  <c r="CC139" i="1"/>
  <c r="CB139" i="1"/>
  <c r="CA139" i="1"/>
  <c r="BZ139" i="1"/>
  <c r="BY139" i="1"/>
  <c r="BX139" i="1"/>
  <c r="BW139" i="1"/>
  <c r="BV139" i="1"/>
  <c r="BU139" i="1"/>
  <c r="BS139" i="1"/>
  <c r="AT139" i="1"/>
  <c r="AS139" i="1"/>
  <c r="AR139" i="1"/>
  <c r="AQ139" i="1"/>
  <c r="AP139" i="1"/>
  <c r="AO139" i="1"/>
  <c r="AM139" i="1"/>
  <c r="AL139" i="1"/>
  <c r="AK139" i="1"/>
  <c r="AJ139" i="1"/>
  <c r="AI139" i="1"/>
  <c r="AH139" i="1"/>
  <c r="AG139" i="1"/>
  <c r="AF139" i="1"/>
  <c r="AE139" i="1"/>
  <c r="AC139" i="1"/>
  <c r="Z139" i="1"/>
  <c r="Y139" i="1"/>
  <c r="X139" i="1"/>
  <c r="V139" i="1"/>
  <c r="U139" i="1"/>
  <c r="T139" i="1"/>
  <c r="S139" i="1"/>
  <c r="R139" i="1"/>
  <c r="Q139" i="1"/>
  <c r="P139" i="1"/>
  <c r="O139" i="1"/>
  <c r="N139" i="1"/>
  <c r="M139" i="1"/>
  <c r="L139" i="1"/>
  <c r="K139" i="1"/>
  <c r="J139" i="1"/>
  <c r="I139" i="1"/>
  <c r="H139" i="1"/>
  <c r="DA138" i="1"/>
  <c r="CI138" i="1"/>
  <c r="CH138" i="1"/>
  <c r="CG138" i="1"/>
  <c r="CF138" i="1"/>
  <c r="CD138" i="1"/>
  <c r="CC138" i="1"/>
  <c r="CB138" i="1"/>
  <c r="CA138" i="1"/>
  <c r="BZ138" i="1"/>
  <c r="BY138" i="1"/>
  <c r="BX138" i="1"/>
  <c r="BW138" i="1"/>
  <c r="BV138" i="1"/>
  <c r="BS138" i="1"/>
  <c r="AT138" i="1"/>
  <c r="AS138" i="1"/>
  <c r="AR138" i="1"/>
  <c r="AQ138" i="1"/>
  <c r="AP138" i="1"/>
  <c r="AO138" i="1"/>
  <c r="AM138" i="1"/>
  <c r="AL138" i="1"/>
  <c r="AK138" i="1"/>
  <c r="AJ138" i="1"/>
  <c r="AI138" i="1"/>
  <c r="AH138" i="1"/>
  <c r="AG138" i="1"/>
  <c r="AF138" i="1"/>
  <c r="AC138" i="1"/>
  <c r="Y138" i="1"/>
  <c r="X138" i="1"/>
  <c r="V138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CI137" i="1"/>
  <c r="CH137" i="1"/>
  <c r="CG137" i="1"/>
  <c r="CF137" i="1"/>
  <c r="CE137" i="1"/>
  <c r="CD137" i="1"/>
  <c r="CB137" i="1"/>
  <c r="CA137" i="1"/>
  <c r="BZ137" i="1"/>
  <c r="BY137" i="1"/>
  <c r="BX137" i="1"/>
  <c r="BW137" i="1"/>
  <c r="BV137" i="1"/>
  <c r="BS137" i="1"/>
  <c r="AT137" i="1"/>
  <c r="AS137" i="1"/>
  <c r="AR137" i="1"/>
  <c r="AQ137" i="1"/>
  <c r="AP137" i="1"/>
  <c r="AO137" i="1"/>
  <c r="AN137" i="1"/>
  <c r="AL137" i="1"/>
  <c r="AK137" i="1"/>
  <c r="AJ137" i="1"/>
  <c r="AI137" i="1"/>
  <c r="AH137" i="1"/>
  <c r="AG137" i="1"/>
  <c r="AF137" i="1"/>
  <c r="AC137" i="1"/>
  <c r="Z137" i="1"/>
  <c r="Y137" i="1"/>
  <c r="X137" i="1"/>
  <c r="W137" i="1"/>
  <c r="W141" i="1" s="1"/>
  <c r="W143" i="1" s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DA136" i="1"/>
  <c r="CJ136" i="1"/>
  <c r="CI136" i="1"/>
  <c r="CH136" i="1"/>
  <c r="CG136" i="1"/>
  <c r="CF136" i="1"/>
  <c r="CD136" i="1"/>
  <c r="CC136" i="1"/>
  <c r="CB136" i="1"/>
  <c r="CA136" i="1"/>
  <c r="BZ136" i="1"/>
  <c r="BY136" i="1"/>
  <c r="BX136" i="1"/>
  <c r="BW136" i="1"/>
  <c r="BV136" i="1"/>
  <c r="BU136" i="1"/>
  <c r="BS136" i="1"/>
  <c r="BN136" i="1"/>
  <c r="AT136" i="1"/>
  <c r="AS136" i="1"/>
  <c r="AR136" i="1"/>
  <c r="AQ136" i="1"/>
  <c r="AP136" i="1"/>
  <c r="AO136" i="1"/>
  <c r="AM136" i="1"/>
  <c r="AL136" i="1"/>
  <c r="AK136" i="1"/>
  <c r="AJ136" i="1"/>
  <c r="AI136" i="1"/>
  <c r="AH136" i="1"/>
  <c r="AG136" i="1"/>
  <c r="AF136" i="1"/>
  <c r="AE136" i="1"/>
  <c r="AC136" i="1"/>
  <c r="Z136" i="1"/>
  <c r="Y136" i="1"/>
  <c r="X136" i="1"/>
  <c r="V136" i="1"/>
  <c r="U136" i="1"/>
  <c r="T136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DA135" i="1"/>
  <c r="CJ135" i="1"/>
  <c r="CI135" i="1"/>
  <c r="CH135" i="1"/>
  <c r="CG135" i="1"/>
  <c r="CF135" i="1"/>
  <c r="CD135" i="1"/>
  <c r="CC135" i="1"/>
  <c r="CB135" i="1"/>
  <c r="CA135" i="1"/>
  <c r="BZ135" i="1"/>
  <c r="BY135" i="1"/>
  <c r="BX135" i="1"/>
  <c r="BW135" i="1"/>
  <c r="BV135" i="1"/>
  <c r="BU135" i="1"/>
  <c r="BS135" i="1"/>
  <c r="BN135" i="1"/>
  <c r="AT135" i="1"/>
  <c r="AS135" i="1"/>
  <c r="AR135" i="1"/>
  <c r="AQ135" i="1"/>
  <c r="AP135" i="1"/>
  <c r="AO135" i="1"/>
  <c r="AM135" i="1"/>
  <c r="AL135" i="1"/>
  <c r="AK135" i="1"/>
  <c r="AJ135" i="1"/>
  <c r="AI135" i="1"/>
  <c r="AH135" i="1"/>
  <c r="AG135" i="1"/>
  <c r="AF135" i="1"/>
  <c r="AE135" i="1"/>
  <c r="AC135" i="1"/>
  <c r="Z135" i="1"/>
  <c r="Y135" i="1"/>
  <c r="X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DA134" i="1"/>
  <c r="CJ134" i="1"/>
  <c r="CI134" i="1"/>
  <c r="CH134" i="1"/>
  <c r="CG134" i="1"/>
  <c r="CF134" i="1"/>
  <c r="CD134" i="1"/>
  <c r="CC134" i="1"/>
  <c r="CB134" i="1"/>
  <c r="CA134" i="1"/>
  <c r="BZ134" i="1"/>
  <c r="BY134" i="1"/>
  <c r="BX134" i="1"/>
  <c r="BW134" i="1"/>
  <c r="BV134" i="1"/>
  <c r="BT134" i="1"/>
  <c r="BS134" i="1"/>
  <c r="BN134" i="1"/>
  <c r="AU134" i="1"/>
  <c r="AT134" i="1"/>
  <c r="AS134" i="1"/>
  <c r="AR134" i="1"/>
  <c r="AQ134" i="1"/>
  <c r="AP134" i="1"/>
  <c r="AO134" i="1"/>
  <c r="AM134" i="1"/>
  <c r="AL134" i="1"/>
  <c r="AK134" i="1"/>
  <c r="AJ134" i="1"/>
  <c r="AI134" i="1"/>
  <c r="AH134" i="1"/>
  <c r="AG134" i="1"/>
  <c r="AF134" i="1"/>
  <c r="AD134" i="1"/>
  <c r="AC134" i="1"/>
  <c r="Z134" i="1"/>
  <c r="Y134" i="1"/>
  <c r="X134" i="1"/>
  <c r="V134" i="1"/>
  <c r="U134" i="1"/>
  <c r="T134" i="1"/>
  <c r="S134" i="1"/>
  <c r="R134" i="1"/>
  <c r="Q134" i="1"/>
  <c r="P134" i="1"/>
  <c r="O134" i="1"/>
  <c r="N134" i="1"/>
  <c r="M134" i="1"/>
  <c r="L134" i="1"/>
  <c r="K134" i="1"/>
  <c r="J134" i="1"/>
  <c r="I134" i="1"/>
  <c r="H134" i="1"/>
  <c r="DA130" i="1"/>
  <c r="CJ130" i="1"/>
  <c r="CF130" i="1"/>
  <c r="CD130" i="1"/>
  <c r="CC130" i="1"/>
  <c r="CB130" i="1"/>
  <c r="CA130" i="1"/>
  <c r="BZ130" i="1"/>
  <c r="BY130" i="1"/>
  <c r="BX130" i="1"/>
  <c r="BW130" i="1"/>
  <c r="BV130" i="1"/>
  <c r="BS130" i="1"/>
  <c r="BM130" i="1"/>
  <c r="AR130" i="1"/>
  <c r="AQ130" i="1"/>
  <c r="AP130" i="1"/>
  <c r="AO130" i="1"/>
  <c r="AM130" i="1"/>
  <c r="AL130" i="1"/>
  <c r="AK130" i="1"/>
  <c r="AJ130" i="1"/>
  <c r="AI130" i="1"/>
  <c r="AH130" i="1"/>
  <c r="AG130" i="1"/>
  <c r="AF130" i="1"/>
  <c r="AC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I130" i="1"/>
  <c r="H130" i="1"/>
  <c r="DD129" i="1"/>
  <c r="DC129" i="1"/>
  <c r="DB129" i="1"/>
  <c r="CZ129" i="1"/>
  <c r="CX129" i="1"/>
  <c r="CW129" i="1"/>
  <c r="CV129" i="1"/>
  <c r="CU129" i="1"/>
  <c r="CT129" i="1"/>
  <c r="CS129" i="1"/>
  <c r="CR129" i="1"/>
  <c r="CQ129" i="1"/>
  <c r="CP129" i="1"/>
  <c r="CO129" i="1"/>
  <c r="CN129" i="1"/>
  <c r="CM129" i="1"/>
  <c r="CE129" i="1"/>
  <c r="BP129" i="1"/>
  <c r="BO129" i="1"/>
  <c r="BL129" i="1"/>
  <c r="BK129" i="1"/>
  <c r="BJ129" i="1"/>
  <c r="BH129" i="1"/>
  <c r="BG129" i="1"/>
  <c r="BF129" i="1"/>
  <c r="BE129" i="1"/>
  <c r="BD129" i="1"/>
  <c r="BC129" i="1"/>
  <c r="BB129" i="1"/>
  <c r="BA129" i="1"/>
  <c r="AZ129" i="1"/>
  <c r="AY129" i="1"/>
  <c r="AX129" i="1"/>
  <c r="AN129" i="1"/>
  <c r="AN136" i="1" s="1"/>
  <c r="G129" i="1"/>
  <c r="DD128" i="1"/>
  <c r="DC128" i="1"/>
  <c r="DB128" i="1"/>
  <c r="CZ128" i="1"/>
  <c r="CX128" i="1"/>
  <c r="CW128" i="1"/>
  <c r="CV128" i="1"/>
  <c r="CU128" i="1"/>
  <c r="CT128" i="1"/>
  <c r="CS128" i="1"/>
  <c r="CR128" i="1"/>
  <c r="CQ128" i="1"/>
  <c r="CP128" i="1"/>
  <c r="CO128" i="1"/>
  <c r="CN128" i="1"/>
  <c r="CM128" i="1"/>
  <c r="CE128" i="1"/>
  <c r="CE138" i="1" s="1"/>
  <c r="BP128" i="1"/>
  <c r="BO128" i="1"/>
  <c r="BL128" i="1"/>
  <c r="BK128" i="1"/>
  <c r="BJ128" i="1"/>
  <c r="BH128" i="1"/>
  <c r="BG128" i="1"/>
  <c r="BF128" i="1"/>
  <c r="BE128" i="1"/>
  <c r="BD128" i="1"/>
  <c r="BC128" i="1"/>
  <c r="BB128" i="1"/>
  <c r="BA128" i="1"/>
  <c r="AZ128" i="1"/>
  <c r="AY128" i="1"/>
  <c r="AX128" i="1"/>
  <c r="AN128" i="1"/>
  <c r="G128" i="1"/>
  <c r="DD127" i="1"/>
  <c r="CL127" i="1"/>
  <c r="BR127" i="1"/>
  <c r="BP127" i="1"/>
  <c r="AW127" i="1" s="1"/>
  <c r="AB127" i="1"/>
  <c r="G127" i="1"/>
  <c r="AA127" i="1" s="1"/>
  <c r="AV127" i="1" s="1"/>
  <c r="DD126" i="1"/>
  <c r="DC126" i="1"/>
  <c r="DB126" i="1"/>
  <c r="CZ126" i="1"/>
  <c r="CY126" i="1"/>
  <c r="CX126" i="1"/>
  <c r="CW126" i="1"/>
  <c r="CV126" i="1"/>
  <c r="CU126" i="1"/>
  <c r="CT126" i="1"/>
  <c r="CS126" i="1"/>
  <c r="CR126" i="1"/>
  <c r="CQ126" i="1"/>
  <c r="CP126" i="1"/>
  <c r="CO126" i="1"/>
  <c r="CN126" i="1"/>
  <c r="CM126" i="1"/>
  <c r="BR126" i="1"/>
  <c r="BQ126" i="1" s="1"/>
  <c r="CK126" i="1" s="1"/>
  <c r="BP126" i="1"/>
  <c r="BO126" i="1"/>
  <c r="BL126" i="1"/>
  <c r="BK126" i="1"/>
  <c r="BJ126" i="1"/>
  <c r="BI126" i="1"/>
  <c r="BH126" i="1"/>
  <c r="BG126" i="1"/>
  <c r="BF126" i="1"/>
  <c r="BE126" i="1"/>
  <c r="BD126" i="1"/>
  <c r="BC126" i="1"/>
  <c r="BB126" i="1"/>
  <c r="BA126" i="1"/>
  <c r="AZ126" i="1"/>
  <c r="AY126" i="1"/>
  <c r="AX126" i="1"/>
  <c r="AB126" i="1"/>
  <c r="AA126" i="1" s="1"/>
  <c r="AV126" i="1" s="1"/>
  <c r="G126" i="1"/>
  <c r="DD125" i="1"/>
  <c r="DC125" i="1"/>
  <c r="DB125" i="1"/>
  <c r="CZ125" i="1"/>
  <c r="CY125" i="1"/>
  <c r="CX125" i="1"/>
  <c r="CW125" i="1"/>
  <c r="CV125" i="1"/>
  <c r="CU125" i="1"/>
  <c r="CT125" i="1"/>
  <c r="CS125" i="1"/>
  <c r="CR125" i="1"/>
  <c r="CQ125" i="1"/>
  <c r="CP125" i="1"/>
  <c r="CO125" i="1"/>
  <c r="CM125" i="1"/>
  <c r="BT125" i="1"/>
  <c r="BP125" i="1"/>
  <c r="BO125" i="1"/>
  <c r="BL125" i="1"/>
  <c r="BK125" i="1"/>
  <c r="BJ125" i="1"/>
  <c r="BI125" i="1"/>
  <c r="BH125" i="1"/>
  <c r="BG125" i="1"/>
  <c r="BF125" i="1"/>
  <c r="BE125" i="1"/>
  <c r="BD125" i="1"/>
  <c r="BC125" i="1"/>
  <c r="BB125" i="1"/>
  <c r="BA125" i="1"/>
  <c r="AZ125" i="1"/>
  <c r="AX125" i="1"/>
  <c r="AD125" i="1"/>
  <c r="AB125" i="1" s="1"/>
  <c r="G125" i="1"/>
  <c r="DD124" i="1"/>
  <c r="DC124" i="1"/>
  <c r="DB124" i="1"/>
  <c r="CZ124" i="1"/>
  <c r="CY124" i="1"/>
  <c r="CX124" i="1"/>
  <c r="CW124" i="1"/>
  <c r="CV124" i="1"/>
  <c r="CU124" i="1"/>
  <c r="CT124" i="1"/>
  <c r="CS124" i="1"/>
  <c r="CR124" i="1"/>
  <c r="CQ124" i="1"/>
  <c r="CP124" i="1"/>
  <c r="CO124" i="1"/>
  <c r="CM124" i="1"/>
  <c r="BT124" i="1"/>
  <c r="BR124" i="1" s="1"/>
  <c r="BP124" i="1"/>
  <c r="BO124" i="1"/>
  <c r="BL124" i="1"/>
  <c r="BK124" i="1"/>
  <c r="BJ124" i="1"/>
  <c r="BI124" i="1"/>
  <c r="BH124" i="1"/>
  <c r="BG124" i="1"/>
  <c r="BF124" i="1"/>
  <c r="BE124" i="1"/>
  <c r="BD124" i="1"/>
  <c r="BC124" i="1"/>
  <c r="BB124" i="1"/>
  <c r="BA124" i="1"/>
  <c r="AZ124" i="1"/>
  <c r="AX124" i="1"/>
  <c r="AD124" i="1"/>
  <c r="G124" i="1"/>
  <c r="DD123" i="1"/>
  <c r="CX123" i="1"/>
  <c r="CI123" i="1"/>
  <c r="DC123" i="1" s="1"/>
  <c r="DC140" i="1" s="1"/>
  <c r="CH123" i="1"/>
  <c r="BJ123" i="1"/>
  <c r="BJ140" i="1" s="1"/>
  <c r="AT123" i="1"/>
  <c r="BO123" i="1" s="1"/>
  <c r="AS123" i="1"/>
  <c r="BN123" i="1" s="1"/>
  <c r="G123" i="1"/>
  <c r="G140" i="1" s="1"/>
  <c r="DD122" i="1"/>
  <c r="DC122" i="1"/>
  <c r="DB122" i="1"/>
  <c r="CZ122" i="1"/>
  <c r="CX122" i="1"/>
  <c r="CW122" i="1"/>
  <c r="CV122" i="1"/>
  <c r="CU122" i="1"/>
  <c r="CT122" i="1"/>
  <c r="CS122" i="1"/>
  <c r="CR122" i="1"/>
  <c r="CQ122" i="1"/>
  <c r="CP122" i="1"/>
  <c r="CO122" i="1"/>
  <c r="CM122" i="1"/>
  <c r="CE122" i="1"/>
  <c r="CE135" i="1" s="1"/>
  <c r="BT122" i="1"/>
  <c r="BP122" i="1"/>
  <c r="BO122" i="1"/>
  <c r="BL122" i="1"/>
  <c r="BK122" i="1"/>
  <c r="BJ122" i="1"/>
  <c r="BH122" i="1"/>
  <c r="BG122" i="1"/>
  <c r="BF122" i="1"/>
  <c r="BE122" i="1"/>
  <c r="BD122" i="1"/>
  <c r="BC122" i="1"/>
  <c r="BB122" i="1"/>
  <c r="BA122" i="1"/>
  <c r="AZ122" i="1"/>
  <c r="AX122" i="1"/>
  <c r="AN122" i="1"/>
  <c r="AD122" i="1"/>
  <c r="AD135" i="1" s="1"/>
  <c r="G122" i="1"/>
  <c r="DD121" i="1"/>
  <c r="DC121" i="1"/>
  <c r="DB121" i="1"/>
  <c r="CZ121" i="1"/>
  <c r="CY121" i="1"/>
  <c r="CX121" i="1"/>
  <c r="CW121" i="1"/>
  <c r="CV121" i="1"/>
  <c r="CU121" i="1"/>
  <c r="CT121" i="1"/>
  <c r="CS121" i="1"/>
  <c r="CR121" i="1"/>
  <c r="CQ121" i="1"/>
  <c r="CP121" i="1"/>
  <c r="CO121" i="1"/>
  <c r="CN121" i="1"/>
  <c r="CM121" i="1"/>
  <c r="BR121" i="1"/>
  <c r="BP121" i="1"/>
  <c r="BO121" i="1"/>
  <c r="BL121" i="1"/>
  <c r="BK121" i="1"/>
  <c r="BJ121" i="1"/>
  <c r="BI121" i="1"/>
  <c r="BH121" i="1"/>
  <c r="BG121" i="1"/>
  <c r="BF121" i="1"/>
  <c r="BE121" i="1"/>
  <c r="BD121" i="1"/>
  <c r="BC121" i="1"/>
  <c r="BB121" i="1"/>
  <c r="BA121" i="1"/>
  <c r="AZ121" i="1"/>
  <c r="AY121" i="1"/>
  <c r="AX121" i="1"/>
  <c r="AB121" i="1"/>
  <c r="G121" i="1"/>
  <c r="DD120" i="1"/>
  <c r="DC120" i="1"/>
  <c r="DB120" i="1"/>
  <c r="CZ120" i="1"/>
  <c r="CY120" i="1"/>
  <c r="CX120" i="1"/>
  <c r="CW120" i="1"/>
  <c r="CV120" i="1"/>
  <c r="CU120" i="1"/>
  <c r="CT120" i="1"/>
  <c r="CS120" i="1"/>
  <c r="CR120" i="1"/>
  <c r="CQ120" i="1"/>
  <c r="CP120" i="1"/>
  <c r="CO120" i="1"/>
  <c r="CN120" i="1"/>
  <c r="CM120" i="1"/>
  <c r="BR120" i="1"/>
  <c r="BO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Z120" i="1"/>
  <c r="AY120" i="1"/>
  <c r="AX120" i="1"/>
  <c r="AU120" i="1"/>
  <c r="AB120" i="1" s="1"/>
  <c r="G120" i="1"/>
  <c r="DD119" i="1"/>
  <c r="DC119" i="1"/>
  <c r="DB119" i="1"/>
  <c r="CZ119" i="1"/>
  <c r="CY119" i="1"/>
  <c r="CX119" i="1"/>
  <c r="CW119" i="1"/>
  <c r="CV119" i="1"/>
  <c r="CU119" i="1"/>
  <c r="CT119" i="1"/>
  <c r="CS119" i="1"/>
  <c r="CR119" i="1"/>
  <c r="CQ119" i="1"/>
  <c r="CP119" i="1"/>
  <c r="CO119" i="1"/>
  <c r="CN119" i="1"/>
  <c r="CM119" i="1"/>
  <c r="BR119" i="1"/>
  <c r="BO119" i="1"/>
  <c r="BL119" i="1"/>
  <c r="BK119" i="1"/>
  <c r="BJ119" i="1"/>
  <c r="BI119" i="1"/>
  <c r="BH119" i="1"/>
  <c r="BG119" i="1"/>
  <c r="BF119" i="1"/>
  <c r="BE119" i="1"/>
  <c r="BD119" i="1"/>
  <c r="BC119" i="1"/>
  <c r="BB119" i="1"/>
  <c r="BA119" i="1"/>
  <c r="AZ119" i="1"/>
  <c r="AY119" i="1"/>
  <c r="AX119" i="1"/>
  <c r="AU119" i="1"/>
  <c r="G119" i="1"/>
  <c r="DD118" i="1"/>
  <c r="DC118" i="1"/>
  <c r="DB118" i="1"/>
  <c r="CZ118" i="1"/>
  <c r="CY118" i="1"/>
  <c r="CX118" i="1"/>
  <c r="CW118" i="1"/>
  <c r="CV118" i="1"/>
  <c r="CU118" i="1"/>
  <c r="CT118" i="1"/>
  <c r="CS118" i="1"/>
  <c r="CR118" i="1"/>
  <c r="CQ118" i="1"/>
  <c r="CP118" i="1"/>
  <c r="CO118" i="1"/>
  <c r="CN118" i="1"/>
  <c r="CM118" i="1"/>
  <c r="BR118" i="1"/>
  <c r="BP118" i="1"/>
  <c r="BO118" i="1"/>
  <c r="BL118" i="1"/>
  <c r="BK118" i="1"/>
  <c r="BJ118" i="1"/>
  <c r="BI118" i="1"/>
  <c r="BH118" i="1"/>
  <c r="BG118" i="1"/>
  <c r="BF118" i="1"/>
  <c r="BE118" i="1"/>
  <c r="BD118" i="1"/>
  <c r="BC118" i="1"/>
  <c r="BB118" i="1"/>
  <c r="BA118" i="1"/>
  <c r="AZ118" i="1"/>
  <c r="AY118" i="1"/>
  <c r="AX118" i="1"/>
  <c r="AB118" i="1"/>
  <c r="G118" i="1"/>
  <c r="DD117" i="1"/>
  <c r="DC117" i="1"/>
  <c r="DB117" i="1"/>
  <c r="CZ117" i="1"/>
  <c r="CY117" i="1"/>
  <c r="CX117" i="1"/>
  <c r="CW117" i="1"/>
  <c r="CV117" i="1"/>
  <c r="CU117" i="1"/>
  <c r="CT117" i="1"/>
  <c r="CS117" i="1"/>
  <c r="CR117" i="1"/>
  <c r="CQ117" i="1"/>
  <c r="CP117" i="1"/>
  <c r="CO117" i="1"/>
  <c r="CN117" i="1"/>
  <c r="CM117" i="1"/>
  <c r="BR117" i="1"/>
  <c r="BO117" i="1"/>
  <c r="BL117" i="1"/>
  <c r="BK117" i="1"/>
  <c r="BJ117" i="1"/>
  <c r="BI117" i="1"/>
  <c r="BH117" i="1"/>
  <c r="BG117" i="1"/>
  <c r="BF117" i="1"/>
  <c r="BE117" i="1"/>
  <c r="BD117" i="1"/>
  <c r="BC117" i="1"/>
  <c r="BB117" i="1"/>
  <c r="BA117" i="1"/>
  <c r="AZ117" i="1"/>
  <c r="AY117" i="1"/>
  <c r="AX117" i="1"/>
  <c r="AU117" i="1"/>
  <c r="BP117" i="1" s="1"/>
  <c r="G117" i="1"/>
  <c r="DD116" i="1"/>
  <c r="DC116" i="1"/>
  <c r="DB116" i="1"/>
  <c r="CZ116" i="1"/>
  <c r="CY116" i="1"/>
  <c r="CX116" i="1"/>
  <c r="CW116" i="1"/>
  <c r="CV116" i="1"/>
  <c r="CU116" i="1"/>
  <c r="CT116" i="1"/>
  <c r="CS116" i="1"/>
  <c r="CR116" i="1"/>
  <c r="CQ116" i="1"/>
  <c r="CP116" i="1"/>
  <c r="CO116" i="1"/>
  <c r="CN116" i="1"/>
  <c r="CM116" i="1"/>
  <c r="BR116" i="1"/>
  <c r="BP116" i="1"/>
  <c r="BO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Z116" i="1"/>
  <c r="AY116" i="1"/>
  <c r="AX116" i="1"/>
  <c r="AB116" i="1"/>
  <c r="G116" i="1"/>
  <c r="DD115" i="1"/>
  <c r="DC115" i="1"/>
  <c r="DC134" i="1" s="1"/>
  <c r="DB115" i="1"/>
  <c r="CZ115" i="1"/>
  <c r="CY115" i="1"/>
  <c r="CX115" i="1"/>
  <c r="CW115" i="1"/>
  <c r="CV115" i="1"/>
  <c r="CU115" i="1"/>
  <c r="CT115" i="1"/>
  <c r="CS115" i="1"/>
  <c r="CR115" i="1"/>
  <c r="CQ115" i="1"/>
  <c r="CP115" i="1"/>
  <c r="CO115" i="1"/>
  <c r="CN115" i="1"/>
  <c r="CM115" i="1"/>
  <c r="BR115" i="1"/>
  <c r="BP115" i="1"/>
  <c r="BO115" i="1"/>
  <c r="BL115" i="1"/>
  <c r="BK115" i="1"/>
  <c r="BJ115" i="1"/>
  <c r="BI115" i="1"/>
  <c r="BH115" i="1"/>
  <c r="BG115" i="1"/>
  <c r="BF115" i="1"/>
  <c r="BE115" i="1"/>
  <c r="BD115" i="1"/>
  <c r="BC115" i="1"/>
  <c r="BB115" i="1"/>
  <c r="BA115" i="1"/>
  <c r="AZ115" i="1"/>
  <c r="AY115" i="1"/>
  <c r="AX115" i="1"/>
  <c r="AB115" i="1"/>
  <c r="AA115" i="1" s="1"/>
  <c r="AV115" i="1" s="1"/>
  <c r="G115" i="1"/>
  <c r="DD114" i="1"/>
  <c r="DC114" i="1"/>
  <c r="DB114" i="1"/>
  <c r="CZ114" i="1"/>
  <c r="CX114" i="1"/>
  <c r="CW114" i="1"/>
  <c r="CV114" i="1"/>
  <c r="CU114" i="1"/>
  <c r="CT114" i="1"/>
  <c r="CS114" i="1"/>
  <c r="CR114" i="1"/>
  <c r="CQ114" i="1"/>
  <c r="CP114" i="1"/>
  <c r="CN114" i="1"/>
  <c r="CM114" i="1"/>
  <c r="CE114" i="1"/>
  <c r="CE134" i="1" s="1"/>
  <c r="BU114" i="1"/>
  <c r="BP114" i="1"/>
  <c r="BO114" i="1"/>
  <c r="BL114" i="1"/>
  <c r="BK114" i="1"/>
  <c r="BJ114" i="1"/>
  <c r="BH114" i="1"/>
  <c r="BG114" i="1"/>
  <c r="BF114" i="1"/>
  <c r="BE114" i="1"/>
  <c r="BD114" i="1"/>
  <c r="BC114" i="1"/>
  <c r="BB114" i="1"/>
  <c r="BA114" i="1"/>
  <c r="AY114" i="1"/>
  <c r="AX114" i="1"/>
  <c r="AN114" i="1"/>
  <c r="AE114" i="1"/>
  <c r="AZ114" i="1" s="1"/>
  <c r="G114" i="1"/>
  <c r="DD113" i="1"/>
  <c r="DC113" i="1"/>
  <c r="DB113" i="1"/>
  <c r="CZ113" i="1"/>
  <c r="CY113" i="1"/>
  <c r="CX113" i="1"/>
  <c r="CW113" i="1"/>
  <c r="CV113" i="1"/>
  <c r="CU113" i="1"/>
  <c r="CT113" i="1"/>
  <c r="CS113" i="1"/>
  <c r="CR113" i="1"/>
  <c r="CQ113" i="1"/>
  <c r="CP113" i="1"/>
  <c r="CO113" i="1"/>
  <c r="CN113" i="1"/>
  <c r="CM113" i="1"/>
  <c r="BR113" i="1"/>
  <c r="BP113" i="1"/>
  <c r="BO113" i="1"/>
  <c r="BL113" i="1"/>
  <c r="BK113" i="1"/>
  <c r="BJ113" i="1"/>
  <c r="BI113" i="1"/>
  <c r="BH113" i="1"/>
  <c r="BG113" i="1"/>
  <c r="BF113" i="1"/>
  <c r="BE113" i="1"/>
  <c r="BD113" i="1"/>
  <c r="BC113" i="1"/>
  <c r="BB113" i="1"/>
  <c r="BA113" i="1"/>
  <c r="AZ113" i="1"/>
  <c r="AY113" i="1"/>
  <c r="AX113" i="1"/>
  <c r="AX134" i="1" s="1"/>
  <c r="AB113" i="1"/>
  <c r="G113" i="1"/>
  <c r="DA112" i="1"/>
  <c r="CJ112" i="1"/>
  <c r="CI112" i="1"/>
  <c r="CH112" i="1"/>
  <c r="CG112" i="1"/>
  <c r="CE112" i="1"/>
  <c r="CD112" i="1"/>
  <c r="CC112" i="1"/>
  <c r="CB112" i="1"/>
  <c r="CA112" i="1"/>
  <c r="BZ112" i="1"/>
  <c r="BY112" i="1"/>
  <c r="BX112" i="1"/>
  <c r="BW112" i="1"/>
  <c r="BV112" i="1"/>
  <c r="BU112" i="1"/>
  <c r="BS112" i="1"/>
  <c r="BM112" i="1"/>
  <c r="AT112" i="1"/>
  <c r="AS112" i="1"/>
  <c r="AR112" i="1"/>
  <c r="AP112" i="1"/>
  <c r="AO112" i="1"/>
  <c r="AN112" i="1"/>
  <c r="AM112" i="1"/>
  <c r="AL112" i="1"/>
  <c r="AK112" i="1"/>
  <c r="AJ112" i="1"/>
  <c r="AI112" i="1"/>
  <c r="AH112" i="1"/>
  <c r="AG112" i="1"/>
  <c r="AF112" i="1"/>
  <c r="Z112" i="1"/>
  <c r="Y112" i="1"/>
  <c r="X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DD111" i="1"/>
  <c r="DC111" i="1"/>
  <c r="DB111" i="1"/>
  <c r="CZ111" i="1"/>
  <c r="CY111" i="1"/>
  <c r="CX111" i="1"/>
  <c r="CW111" i="1"/>
  <c r="CV111" i="1"/>
  <c r="CU111" i="1"/>
  <c r="CT111" i="1"/>
  <c r="CS111" i="1"/>
  <c r="CR111" i="1"/>
  <c r="CQ111" i="1"/>
  <c r="CP111" i="1"/>
  <c r="CO111" i="1"/>
  <c r="CN111" i="1"/>
  <c r="CM111" i="1"/>
  <c r="BR111" i="1"/>
  <c r="BP111" i="1"/>
  <c r="BO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Y111" i="1"/>
  <c r="AX111" i="1"/>
  <c r="AE111" i="1"/>
  <c r="AB111" i="1" s="1"/>
  <c r="AA111" i="1" s="1"/>
  <c r="AV111" i="1" s="1"/>
  <c r="G111" i="1"/>
  <c r="DD110" i="1"/>
  <c r="DC110" i="1"/>
  <c r="DB110" i="1"/>
  <c r="CZ110" i="1"/>
  <c r="CY110" i="1"/>
  <c r="CX110" i="1"/>
  <c r="CW110" i="1"/>
  <c r="CV110" i="1"/>
  <c r="CU110" i="1"/>
  <c r="CT110" i="1"/>
  <c r="CS110" i="1"/>
  <c r="CR110" i="1"/>
  <c r="CQ110" i="1"/>
  <c r="CP110" i="1"/>
  <c r="CO110" i="1"/>
  <c r="CN110" i="1"/>
  <c r="CM110" i="1"/>
  <c r="BR110" i="1"/>
  <c r="BP110" i="1"/>
  <c r="BO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AZ110" i="1"/>
  <c r="AX110" i="1"/>
  <c r="AD110" i="1"/>
  <c r="AY110" i="1" s="1"/>
  <c r="G110" i="1"/>
  <c r="DD109" i="1"/>
  <c r="DC109" i="1"/>
  <c r="DB109" i="1"/>
  <c r="CZ109" i="1"/>
  <c r="CY109" i="1"/>
  <c r="CX109" i="1"/>
  <c r="CW109" i="1"/>
  <c r="CV109" i="1"/>
  <c r="CU109" i="1"/>
  <c r="CT109" i="1"/>
  <c r="CS109" i="1"/>
  <c r="CR109" i="1"/>
  <c r="CQ109" i="1"/>
  <c r="CP109" i="1"/>
  <c r="CO109" i="1"/>
  <c r="CN109" i="1"/>
  <c r="CM109" i="1"/>
  <c r="BR109" i="1"/>
  <c r="BQ109" i="1" s="1"/>
  <c r="CK109" i="1" s="1"/>
  <c r="BP109" i="1"/>
  <c r="BO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X109" i="1"/>
  <c r="AD109" i="1"/>
  <c r="AB109" i="1" s="1"/>
  <c r="G109" i="1"/>
  <c r="DD108" i="1"/>
  <c r="DC108" i="1"/>
  <c r="DB108" i="1"/>
  <c r="CY108" i="1"/>
  <c r="CX108" i="1"/>
  <c r="CW108" i="1"/>
  <c r="CV108" i="1"/>
  <c r="CU108" i="1"/>
  <c r="CT108" i="1"/>
  <c r="CS108" i="1"/>
  <c r="CR108" i="1"/>
  <c r="CQ108" i="1"/>
  <c r="CP108" i="1"/>
  <c r="CO108" i="1"/>
  <c r="CN108" i="1"/>
  <c r="CM108" i="1"/>
  <c r="CF108" i="1"/>
  <c r="CZ108" i="1" s="1"/>
  <c r="BP108" i="1"/>
  <c r="BO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AY108" i="1"/>
  <c r="AX108" i="1"/>
  <c r="AQ108" i="1"/>
  <c r="AB108" i="1" s="1"/>
  <c r="G108" i="1"/>
  <c r="DD107" i="1"/>
  <c r="DC107" i="1"/>
  <c r="DB107" i="1"/>
  <c r="CZ107" i="1"/>
  <c r="CY107" i="1"/>
  <c r="CX107" i="1"/>
  <c r="CW107" i="1"/>
  <c r="CV107" i="1"/>
  <c r="CU107" i="1"/>
  <c r="CT107" i="1"/>
  <c r="CS107" i="1"/>
  <c r="CR107" i="1"/>
  <c r="CQ107" i="1"/>
  <c r="CP107" i="1"/>
  <c r="CO107" i="1"/>
  <c r="CN107" i="1"/>
  <c r="CM107" i="1"/>
  <c r="BR107" i="1"/>
  <c r="BO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U107" i="1"/>
  <c r="AQ107" i="1"/>
  <c r="BL107" i="1" s="1"/>
  <c r="AC107" i="1"/>
  <c r="AX107" i="1" s="1"/>
  <c r="G107" i="1"/>
  <c r="BQ107" i="1" s="1"/>
  <c r="CK107" i="1" s="1"/>
  <c r="DD106" i="1"/>
  <c r="DC106" i="1"/>
  <c r="DB106" i="1"/>
  <c r="CZ106" i="1"/>
  <c r="CY106" i="1"/>
  <c r="CX106" i="1"/>
  <c r="CW106" i="1"/>
  <c r="CV106" i="1"/>
  <c r="CU106" i="1"/>
  <c r="CT106" i="1"/>
  <c r="CS106" i="1"/>
  <c r="CR106" i="1"/>
  <c r="CQ106" i="1"/>
  <c r="CP106" i="1"/>
  <c r="CO106" i="1"/>
  <c r="CN106" i="1"/>
  <c r="CM106" i="1"/>
  <c r="BR106" i="1"/>
  <c r="BQ106" i="1" s="1"/>
  <c r="CK106" i="1" s="1"/>
  <c r="BP106" i="1"/>
  <c r="BO106" i="1"/>
  <c r="BL106" i="1"/>
  <c r="BK106" i="1"/>
  <c r="BJ106" i="1"/>
  <c r="BI106" i="1"/>
  <c r="BH106" i="1"/>
  <c r="BG106" i="1"/>
  <c r="BF106" i="1"/>
  <c r="BE106" i="1"/>
  <c r="BD106" i="1"/>
  <c r="BC106" i="1"/>
  <c r="BB106" i="1"/>
  <c r="BA106" i="1"/>
  <c r="AZ106" i="1"/>
  <c r="AD106" i="1"/>
  <c r="AY106" i="1" s="1"/>
  <c r="AC106" i="1"/>
  <c r="AX106" i="1" s="1"/>
  <c r="G106" i="1"/>
  <c r="DD105" i="1"/>
  <c r="DC105" i="1"/>
  <c r="DB105" i="1"/>
  <c r="CZ105" i="1"/>
  <c r="CY105" i="1"/>
  <c r="CX105" i="1"/>
  <c r="CW105" i="1"/>
  <c r="CV105" i="1"/>
  <c r="CU105" i="1"/>
  <c r="CT105" i="1"/>
  <c r="CS105" i="1"/>
  <c r="CR105" i="1"/>
  <c r="CQ105" i="1"/>
  <c r="CP105" i="1"/>
  <c r="CO105" i="1"/>
  <c r="CM105" i="1"/>
  <c r="BT105" i="1"/>
  <c r="BT112" i="1" s="1"/>
  <c r="BP105" i="1"/>
  <c r="BO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D105" i="1"/>
  <c r="AY105" i="1" s="1"/>
  <c r="AC105" i="1"/>
  <c r="AX105" i="1" s="1"/>
  <c r="G105" i="1"/>
  <c r="DD104" i="1"/>
  <c r="DC104" i="1"/>
  <c r="DB104" i="1"/>
  <c r="CZ104" i="1"/>
  <c r="CY104" i="1"/>
  <c r="CX104" i="1"/>
  <c r="CW104" i="1"/>
  <c r="CV104" i="1"/>
  <c r="CU104" i="1"/>
  <c r="CT104" i="1"/>
  <c r="CS104" i="1"/>
  <c r="CR104" i="1"/>
  <c r="CQ104" i="1"/>
  <c r="CP104" i="1"/>
  <c r="CO104" i="1"/>
  <c r="CN104" i="1"/>
  <c r="CM104" i="1"/>
  <c r="BR104" i="1"/>
  <c r="BP104" i="1"/>
  <c r="BO104" i="1"/>
  <c r="BN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AX104" i="1"/>
  <c r="AB104" i="1"/>
  <c r="G104" i="1"/>
  <c r="DD103" i="1"/>
  <c r="DC103" i="1"/>
  <c r="DB103" i="1"/>
  <c r="CZ103" i="1"/>
  <c r="CY103" i="1"/>
  <c r="CX103" i="1"/>
  <c r="CW103" i="1"/>
  <c r="CV103" i="1"/>
  <c r="CU103" i="1"/>
  <c r="CT103" i="1"/>
  <c r="CS103" i="1"/>
  <c r="CR103" i="1"/>
  <c r="CQ103" i="1"/>
  <c r="CP103" i="1"/>
  <c r="CO103" i="1"/>
  <c r="CN103" i="1"/>
  <c r="CM103" i="1"/>
  <c r="BR103" i="1"/>
  <c r="BP103" i="1"/>
  <c r="BO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X103" i="1"/>
  <c r="AQ103" i="1"/>
  <c r="G103" i="1"/>
  <c r="DD102" i="1"/>
  <c r="DC102" i="1"/>
  <c r="DB102" i="1"/>
  <c r="CY102" i="1"/>
  <c r="CX102" i="1"/>
  <c r="CW102" i="1"/>
  <c r="CV102" i="1"/>
  <c r="CU102" i="1"/>
  <c r="CT102" i="1"/>
  <c r="CS102" i="1"/>
  <c r="CR102" i="1"/>
  <c r="CQ102" i="1"/>
  <c r="CP102" i="1"/>
  <c r="CO102" i="1"/>
  <c r="CN102" i="1"/>
  <c r="CM102" i="1"/>
  <c r="CF102" i="1"/>
  <c r="BP102" i="1"/>
  <c r="BO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X102" i="1"/>
  <c r="AQ102" i="1"/>
  <c r="AD102" i="1"/>
  <c r="G102" i="1"/>
  <c r="DD101" i="1"/>
  <c r="DC101" i="1"/>
  <c r="DB101" i="1"/>
  <c r="CZ101" i="1"/>
  <c r="CY101" i="1"/>
  <c r="CX101" i="1"/>
  <c r="CW101" i="1"/>
  <c r="CV101" i="1"/>
  <c r="CU101" i="1"/>
  <c r="CT101" i="1"/>
  <c r="CS101" i="1"/>
  <c r="CR101" i="1"/>
  <c r="CQ101" i="1"/>
  <c r="CP101" i="1"/>
  <c r="CO101" i="1"/>
  <c r="CN101" i="1"/>
  <c r="CM101" i="1"/>
  <c r="BR101" i="1"/>
  <c r="BP101" i="1"/>
  <c r="BO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C101" i="1"/>
  <c r="G101" i="1"/>
  <c r="DD100" i="1"/>
  <c r="DC100" i="1"/>
  <c r="DB100" i="1"/>
  <c r="CZ100" i="1"/>
  <c r="CY100" i="1"/>
  <c r="CX100" i="1"/>
  <c r="CW100" i="1"/>
  <c r="CV100" i="1"/>
  <c r="CU100" i="1"/>
  <c r="CT100" i="1"/>
  <c r="CS100" i="1"/>
  <c r="CR100" i="1"/>
  <c r="CQ100" i="1"/>
  <c r="CP100" i="1"/>
  <c r="CO100" i="1"/>
  <c r="CN100" i="1"/>
  <c r="CM100" i="1"/>
  <c r="BR100" i="1"/>
  <c r="BQ100" i="1" s="1"/>
  <c r="CK100" i="1" s="1"/>
  <c r="BP100" i="1"/>
  <c r="BO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X100" i="1"/>
  <c r="AB100" i="1"/>
  <c r="AA100" i="1" s="1"/>
  <c r="AV100" i="1" s="1"/>
  <c r="G100" i="1"/>
  <c r="DD99" i="1"/>
  <c r="DC99" i="1"/>
  <c r="DB99" i="1"/>
  <c r="CZ99" i="1"/>
  <c r="CY99" i="1"/>
  <c r="CX99" i="1"/>
  <c r="CW99" i="1"/>
  <c r="CV99" i="1"/>
  <c r="CU99" i="1"/>
  <c r="CT99" i="1"/>
  <c r="CS99" i="1"/>
  <c r="CR99" i="1"/>
  <c r="CQ99" i="1"/>
  <c r="CP99" i="1"/>
  <c r="CO99" i="1"/>
  <c r="CN99" i="1"/>
  <c r="CM99" i="1"/>
  <c r="BR99" i="1"/>
  <c r="BP99" i="1"/>
  <c r="BO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Q99" i="1"/>
  <c r="BL99" i="1" s="1"/>
  <c r="AC99" i="1"/>
  <c r="G99" i="1"/>
  <c r="DD98" i="1"/>
  <c r="DC98" i="1"/>
  <c r="DB98" i="1"/>
  <c r="CZ98" i="1"/>
  <c r="CY98" i="1"/>
  <c r="CX98" i="1"/>
  <c r="CW98" i="1"/>
  <c r="CV98" i="1"/>
  <c r="CU98" i="1"/>
  <c r="CT98" i="1"/>
  <c r="CS98" i="1"/>
  <c r="CR98" i="1"/>
  <c r="CQ98" i="1"/>
  <c r="CP98" i="1"/>
  <c r="CO98" i="1"/>
  <c r="CN98" i="1"/>
  <c r="CM98" i="1"/>
  <c r="BR98" i="1"/>
  <c r="BP98" i="1"/>
  <c r="BO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AC98" i="1"/>
  <c r="AB98" i="1" s="1"/>
  <c r="AA98" i="1" s="1"/>
  <c r="AV98" i="1" s="1"/>
  <c r="G98" i="1"/>
  <c r="DD97" i="1"/>
  <c r="DC97" i="1"/>
  <c r="DB97" i="1"/>
  <c r="CZ97" i="1"/>
  <c r="CY97" i="1"/>
  <c r="CX97" i="1"/>
  <c r="CW97" i="1"/>
  <c r="CV97" i="1"/>
  <c r="CU97" i="1"/>
  <c r="CT97" i="1"/>
  <c r="CS97" i="1"/>
  <c r="CR97" i="1"/>
  <c r="CQ97" i="1"/>
  <c r="CP97" i="1"/>
  <c r="CO97" i="1"/>
  <c r="CN97" i="1"/>
  <c r="CM97" i="1"/>
  <c r="BR97" i="1"/>
  <c r="BP97" i="1"/>
  <c r="BO97" i="1"/>
  <c r="BL97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Y97" i="1"/>
  <c r="AC97" i="1"/>
  <c r="G97" i="1"/>
  <c r="DA95" i="1"/>
  <c r="CI95" i="1"/>
  <c r="CH95" i="1"/>
  <c r="CF95" i="1"/>
  <c r="CD95" i="1"/>
  <c r="CC95" i="1"/>
  <c r="CB95" i="1"/>
  <c r="CA95" i="1"/>
  <c r="BZ95" i="1"/>
  <c r="BY95" i="1"/>
  <c r="BX95" i="1"/>
  <c r="BW95" i="1"/>
  <c r="BV95" i="1"/>
  <c r="BU95" i="1"/>
  <c r="BS95" i="1"/>
  <c r="BM95" i="1"/>
  <c r="AT95" i="1"/>
  <c r="AS95" i="1"/>
  <c r="AR95" i="1"/>
  <c r="AQ95" i="1"/>
  <c r="AP95" i="1"/>
  <c r="AO95" i="1"/>
  <c r="AM95" i="1"/>
  <c r="AL95" i="1"/>
  <c r="AK95" i="1"/>
  <c r="AJ95" i="1"/>
  <c r="AI95" i="1"/>
  <c r="AH95" i="1"/>
  <c r="AG95" i="1"/>
  <c r="AF95" i="1"/>
  <c r="AE95" i="1"/>
  <c r="AC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DD94" i="1"/>
  <c r="DC94" i="1"/>
  <c r="DB94" i="1"/>
  <c r="CZ94" i="1"/>
  <c r="CY94" i="1"/>
  <c r="CX94" i="1"/>
  <c r="CW94" i="1"/>
  <c r="CV94" i="1"/>
  <c r="CU94" i="1"/>
  <c r="CT94" i="1"/>
  <c r="CS94" i="1"/>
  <c r="CR94" i="1"/>
  <c r="CQ94" i="1"/>
  <c r="CP94" i="1"/>
  <c r="CO94" i="1"/>
  <c r="CN94" i="1"/>
  <c r="CM94" i="1"/>
  <c r="BR94" i="1"/>
  <c r="BP94" i="1"/>
  <c r="BO94" i="1"/>
  <c r="BN94" i="1"/>
  <c r="BL94" i="1"/>
  <c r="BK94" i="1"/>
  <c r="BJ94" i="1"/>
  <c r="BI94" i="1"/>
  <c r="BH94" i="1"/>
  <c r="BG94" i="1"/>
  <c r="BF94" i="1"/>
  <c r="BE94" i="1"/>
  <c r="BD94" i="1"/>
  <c r="BC94" i="1"/>
  <c r="BB94" i="1"/>
  <c r="BA94" i="1"/>
  <c r="AZ94" i="1"/>
  <c r="AY94" i="1"/>
  <c r="AX94" i="1"/>
  <c r="AB94" i="1"/>
  <c r="G94" i="1"/>
  <c r="DD93" i="1"/>
  <c r="DC93" i="1"/>
  <c r="DB93" i="1"/>
  <c r="CZ93" i="1"/>
  <c r="CY93" i="1"/>
  <c r="CX93" i="1"/>
  <c r="CW93" i="1"/>
  <c r="CV93" i="1"/>
  <c r="CU93" i="1"/>
  <c r="CT93" i="1"/>
  <c r="CS93" i="1"/>
  <c r="CR93" i="1"/>
  <c r="CQ93" i="1"/>
  <c r="CP93" i="1"/>
  <c r="CO93" i="1"/>
  <c r="CN93" i="1"/>
  <c r="CM93" i="1"/>
  <c r="BR93" i="1"/>
  <c r="BP93" i="1"/>
  <c r="BO93" i="1"/>
  <c r="BN93" i="1"/>
  <c r="BL93" i="1"/>
  <c r="BK93" i="1"/>
  <c r="BJ93" i="1"/>
  <c r="BI93" i="1"/>
  <c r="BH93" i="1"/>
  <c r="BG93" i="1"/>
  <c r="BF93" i="1"/>
  <c r="BE93" i="1"/>
  <c r="BD93" i="1"/>
  <c r="BC93" i="1"/>
  <c r="BB93" i="1"/>
  <c r="BA93" i="1"/>
  <c r="AZ93" i="1"/>
  <c r="AY93" i="1"/>
  <c r="AX93" i="1"/>
  <c r="AB93" i="1"/>
  <c r="G93" i="1"/>
  <c r="DD92" i="1"/>
  <c r="DC92" i="1"/>
  <c r="DB92" i="1"/>
  <c r="CZ92" i="1"/>
  <c r="CY92" i="1"/>
  <c r="CX92" i="1"/>
  <c r="CW92" i="1"/>
  <c r="CV92" i="1"/>
  <c r="CU92" i="1"/>
  <c r="CT92" i="1"/>
  <c r="CS92" i="1"/>
  <c r="CR92" i="1"/>
  <c r="CQ92" i="1"/>
  <c r="CP92" i="1"/>
  <c r="CO92" i="1"/>
  <c r="CM92" i="1"/>
  <c r="BT92" i="1"/>
  <c r="BP92" i="1"/>
  <c r="BO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X92" i="1"/>
  <c r="AD92" i="1"/>
  <c r="AB92" i="1" s="1"/>
  <c r="G92" i="1"/>
  <c r="DD91" i="1"/>
  <c r="DC91" i="1"/>
  <c r="DB91" i="1"/>
  <c r="CZ91" i="1"/>
  <c r="CY91" i="1"/>
  <c r="CX91" i="1"/>
  <c r="CW91" i="1"/>
  <c r="CV91" i="1"/>
  <c r="CU91" i="1"/>
  <c r="CT91" i="1"/>
  <c r="CS91" i="1"/>
  <c r="CR91" i="1"/>
  <c r="CQ91" i="1"/>
  <c r="CP91" i="1"/>
  <c r="CO91" i="1"/>
  <c r="CN91" i="1"/>
  <c r="CM91" i="1"/>
  <c r="BR91" i="1"/>
  <c r="BP91" i="1"/>
  <c r="BO91" i="1"/>
  <c r="BL91" i="1"/>
  <c r="BK91" i="1"/>
  <c r="BJ91" i="1"/>
  <c r="BI91" i="1"/>
  <c r="BH91" i="1"/>
  <c r="BG91" i="1"/>
  <c r="BF91" i="1"/>
  <c r="BE91" i="1"/>
  <c r="BD91" i="1"/>
  <c r="BC91" i="1"/>
  <c r="BB91" i="1"/>
  <c r="BA91" i="1"/>
  <c r="AZ91" i="1"/>
  <c r="AY91" i="1"/>
  <c r="AX91" i="1"/>
  <c r="AB91" i="1"/>
  <c r="G91" i="1"/>
  <c r="DD90" i="1"/>
  <c r="DC90" i="1"/>
  <c r="DB90" i="1"/>
  <c r="CZ90" i="1"/>
  <c r="CY90" i="1"/>
  <c r="CX90" i="1"/>
  <c r="CW90" i="1"/>
  <c r="CV90" i="1"/>
  <c r="CU90" i="1"/>
  <c r="CT90" i="1"/>
  <c r="CS90" i="1"/>
  <c r="CR90" i="1"/>
  <c r="CQ90" i="1"/>
  <c r="CP90" i="1"/>
  <c r="CO90" i="1"/>
  <c r="CN90" i="1"/>
  <c r="CM90" i="1"/>
  <c r="BR90" i="1"/>
  <c r="BP90" i="1"/>
  <c r="BO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B90" i="1"/>
  <c r="G90" i="1"/>
  <c r="DD89" i="1"/>
  <c r="DC89" i="1"/>
  <c r="DB89" i="1"/>
  <c r="CZ89" i="1"/>
  <c r="CY89" i="1"/>
  <c r="CX89" i="1"/>
  <c r="CW89" i="1"/>
  <c r="CV89" i="1"/>
  <c r="CU89" i="1"/>
  <c r="CT89" i="1"/>
  <c r="CS89" i="1"/>
  <c r="CR89" i="1"/>
  <c r="CQ89" i="1"/>
  <c r="CP89" i="1"/>
  <c r="CO89" i="1"/>
  <c r="CN89" i="1"/>
  <c r="CM89" i="1"/>
  <c r="BR89" i="1"/>
  <c r="BP89" i="1"/>
  <c r="BO89" i="1"/>
  <c r="BN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Z89" i="1"/>
  <c r="AY89" i="1"/>
  <c r="AX89" i="1"/>
  <c r="AB89" i="1"/>
  <c r="G89" i="1"/>
  <c r="DD88" i="1"/>
  <c r="DC88" i="1"/>
  <c r="DB88" i="1"/>
  <c r="CZ88" i="1"/>
  <c r="CY88" i="1"/>
  <c r="CX88" i="1"/>
  <c r="CW88" i="1"/>
  <c r="CV88" i="1"/>
  <c r="CU88" i="1"/>
  <c r="CT88" i="1"/>
  <c r="CS88" i="1"/>
  <c r="CR88" i="1"/>
  <c r="CQ88" i="1"/>
  <c r="CP88" i="1"/>
  <c r="CO88" i="1"/>
  <c r="CN88" i="1"/>
  <c r="CM88" i="1"/>
  <c r="BR88" i="1"/>
  <c r="BP88" i="1"/>
  <c r="BO88" i="1"/>
  <c r="BL88" i="1"/>
  <c r="BK88" i="1"/>
  <c r="BJ88" i="1"/>
  <c r="BI88" i="1"/>
  <c r="BH88" i="1"/>
  <c r="BG88" i="1"/>
  <c r="BF88" i="1"/>
  <c r="BE88" i="1"/>
  <c r="BD88" i="1"/>
  <c r="BC88" i="1"/>
  <c r="BB88" i="1"/>
  <c r="BA88" i="1"/>
  <c r="AZ88" i="1"/>
  <c r="AY88" i="1"/>
  <c r="AX88" i="1"/>
  <c r="AB88" i="1"/>
  <c r="G88" i="1"/>
  <c r="DD87" i="1"/>
  <c r="DC87" i="1"/>
  <c r="DB87" i="1"/>
  <c r="CZ87" i="1"/>
  <c r="CY87" i="1"/>
  <c r="CX87" i="1"/>
  <c r="CW87" i="1"/>
  <c r="CV87" i="1"/>
  <c r="CU87" i="1"/>
  <c r="CT87" i="1"/>
  <c r="CS87" i="1"/>
  <c r="CR87" i="1"/>
  <c r="CQ87" i="1"/>
  <c r="CP87" i="1"/>
  <c r="CO87" i="1"/>
  <c r="CN87" i="1"/>
  <c r="CM87" i="1"/>
  <c r="BR87" i="1"/>
  <c r="BP87" i="1"/>
  <c r="BO87" i="1"/>
  <c r="BN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AX87" i="1"/>
  <c r="AB87" i="1"/>
  <c r="G87" i="1"/>
  <c r="DD86" i="1"/>
  <c r="DC86" i="1"/>
  <c r="DB86" i="1"/>
  <c r="CZ86" i="1"/>
  <c r="CY86" i="1"/>
  <c r="CX86" i="1"/>
  <c r="CW86" i="1"/>
  <c r="CV86" i="1"/>
  <c r="CU86" i="1"/>
  <c r="CT86" i="1"/>
  <c r="CS86" i="1"/>
  <c r="CR86" i="1"/>
  <c r="CQ86" i="1"/>
  <c r="CP86" i="1"/>
  <c r="CO86" i="1"/>
  <c r="CN86" i="1"/>
  <c r="CM86" i="1"/>
  <c r="BR86" i="1"/>
  <c r="BQ86" i="1" s="1"/>
  <c r="CK86" i="1" s="1"/>
  <c r="BP86" i="1"/>
  <c r="BO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B86" i="1"/>
  <c r="G86" i="1"/>
  <c r="DD85" i="1"/>
  <c r="DC85" i="1"/>
  <c r="DB85" i="1"/>
  <c r="CZ85" i="1"/>
  <c r="CY85" i="1"/>
  <c r="CX85" i="1"/>
  <c r="CW85" i="1"/>
  <c r="CV85" i="1"/>
  <c r="CU85" i="1"/>
  <c r="CT85" i="1"/>
  <c r="CS85" i="1"/>
  <c r="CR85" i="1"/>
  <c r="CQ85" i="1"/>
  <c r="CP85" i="1"/>
  <c r="CO85" i="1"/>
  <c r="CN85" i="1"/>
  <c r="CM85" i="1"/>
  <c r="BR85" i="1"/>
  <c r="BP85" i="1"/>
  <c r="BO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AX85" i="1"/>
  <c r="AB85" i="1"/>
  <c r="G85" i="1"/>
  <c r="DD84" i="1"/>
  <c r="DC84" i="1"/>
  <c r="DB84" i="1"/>
  <c r="CZ84" i="1"/>
  <c r="CY84" i="1"/>
  <c r="CX84" i="1"/>
  <c r="CW84" i="1"/>
  <c r="CV84" i="1"/>
  <c r="CU84" i="1"/>
  <c r="CT84" i="1"/>
  <c r="CS84" i="1"/>
  <c r="CR84" i="1"/>
  <c r="CQ84" i="1"/>
  <c r="CP84" i="1"/>
  <c r="CO84" i="1"/>
  <c r="CN84" i="1"/>
  <c r="CM84" i="1"/>
  <c r="BR84" i="1"/>
  <c r="BP84" i="1"/>
  <c r="BO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Z84" i="1"/>
  <c r="AX84" i="1"/>
  <c r="AD84" i="1"/>
  <c r="AB84" i="1" s="1"/>
  <c r="G84" i="1"/>
  <c r="AA84" i="1" s="1"/>
  <c r="AV84" i="1" s="1"/>
  <c r="DD83" i="1"/>
  <c r="DC83" i="1"/>
  <c r="DB83" i="1"/>
  <c r="CZ83" i="1"/>
  <c r="CY83" i="1"/>
  <c r="CX83" i="1"/>
  <c r="CW83" i="1"/>
  <c r="CV83" i="1"/>
  <c r="CU83" i="1"/>
  <c r="CT83" i="1"/>
  <c r="CS83" i="1"/>
  <c r="CR83" i="1"/>
  <c r="CQ83" i="1"/>
  <c r="CP83" i="1"/>
  <c r="CO83" i="1"/>
  <c r="CN83" i="1"/>
  <c r="CM83" i="1"/>
  <c r="BR83" i="1"/>
  <c r="BQ83" i="1" s="1"/>
  <c r="CK83" i="1" s="1"/>
  <c r="BP83" i="1"/>
  <c r="BO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Y83" i="1"/>
  <c r="AX83" i="1"/>
  <c r="AB83" i="1"/>
  <c r="AA83" i="1" s="1"/>
  <c r="AV83" i="1" s="1"/>
  <c r="G83" i="1"/>
  <c r="DD82" i="1"/>
  <c r="DC82" i="1"/>
  <c r="DB82" i="1"/>
  <c r="CZ82" i="1"/>
  <c r="CY82" i="1"/>
  <c r="CX82" i="1"/>
  <c r="CW82" i="1"/>
  <c r="CV82" i="1"/>
  <c r="CU82" i="1"/>
  <c r="CT82" i="1"/>
  <c r="CS82" i="1"/>
  <c r="CR82" i="1"/>
  <c r="CQ82" i="1"/>
  <c r="CP82" i="1"/>
  <c r="CO82" i="1"/>
  <c r="CN82" i="1"/>
  <c r="CM82" i="1"/>
  <c r="BR82" i="1"/>
  <c r="BP82" i="1"/>
  <c r="BO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Y82" i="1"/>
  <c r="AX82" i="1"/>
  <c r="AB82" i="1"/>
  <c r="G82" i="1"/>
  <c r="DD81" i="1"/>
  <c r="CZ81" i="1"/>
  <c r="CY81" i="1"/>
  <c r="CX81" i="1"/>
  <c r="CW81" i="1"/>
  <c r="CV81" i="1"/>
  <c r="CP81" i="1"/>
  <c r="CO81" i="1"/>
  <c r="CN81" i="1"/>
  <c r="CM81" i="1"/>
  <c r="BR81" i="1"/>
  <c r="BP81" i="1"/>
  <c r="BO81" i="1"/>
  <c r="BL81" i="1"/>
  <c r="BK81" i="1"/>
  <c r="BJ81" i="1"/>
  <c r="BI81" i="1"/>
  <c r="BH81" i="1"/>
  <c r="BG81" i="1"/>
  <c r="BA81" i="1"/>
  <c r="AZ81" i="1"/>
  <c r="AY81" i="1"/>
  <c r="AX81" i="1"/>
  <c r="AB81" i="1"/>
  <c r="G81" i="1"/>
  <c r="BQ81" i="1" s="1"/>
  <c r="CK81" i="1" s="1"/>
  <c r="DD80" i="1"/>
  <c r="CZ80" i="1"/>
  <c r="CY80" i="1"/>
  <c r="CX80" i="1"/>
  <c r="CW80" i="1"/>
  <c r="CV80" i="1"/>
  <c r="CP80" i="1"/>
  <c r="CO80" i="1"/>
  <c r="CN80" i="1"/>
  <c r="CM80" i="1"/>
  <c r="BR80" i="1"/>
  <c r="BP80" i="1"/>
  <c r="BO80" i="1"/>
  <c r="BL80" i="1"/>
  <c r="BK80" i="1"/>
  <c r="BJ80" i="1"/>
  <c r="BI80" i="1"/>
  <c r="BH80" i="1"/>
  <c r="BG80" i="1"/>
  <c r="BA80" i="1"/>
  <c r="AZ80" i="1"/>
  <c r="AY80" i="1"/>
  <c r="AX80" i="1"/>
  <c r="AB80" i="1"/>
  <c r="G80" i="1"/>
  <c r="DD79" i="1"/>
  <c r="CZ79" i="1"/>
  <c r="CY79" i="1"/>
  <c r="CX79" i="1"/>
  <c r="CW79" i="1"/>
  <c r="CV79" i="1"/>
  <c r="CP79" i="1"/>
  <c r="CO79" i="1"/>
  <c r="CN79" i="1"/>
  <c r="CM79" i="1"/>
  <c r="BR79" i="1"/>
  <c r="BP79" i="1"/>
  <c r="BO79" i="1"/>
  <c r="BL79" i="1"/>
  <c r="BK79" i="1"/>
  <c r="BI79" i="1"/>
  <c r="BH79" i="1"/>
  <c r="BG79" i="1"/>
  <c r="BA79" i="1"/>
  <c r="AZ79" i="1"/>
  <c r="AY79" i="1"/>
  <c r="AX79" i="1"/>
  <c r="AB79" i="1"/>
  <c r="G79" i="1"/>
  <c r="DD78" i="1"/>
  <c r="CZ78" i="1"/>
  <c r="CY78" i="1"/>
  <c r="CX78" i="1"/>
  <c r="CW78" i="1"/>
  <c r="CV78" i="1"/>
  <c r="CP78" i="1"/>
  <c r="CO78" i="1"/>
  <c r="CN78" i="1"/>
  <c r="CM78" i="1"/>
  <c r="BR78" i="1"/>
  <c r="BQ78" i="1" s="1"/>
  <c r="CK78" i="1" s="1"/>
  <c r="BP78" i="1"/>
  <c r="BO78" i="1"/>
  <c r="BL78" i="1"/>
  <c r="BK78" i="1"/>
  <c r="BI78" i="1"/>
  <c r="BH78" i="1"/>
  <c r="BG78" i="1"/>
  <c r="BA78" i="1"/>
  <c r="AZ78" i="1"/>
  <c r="AY78" i="1"/>
  <c r="AX78" i="1"/>
  <c r="AB78" i="1"/>
  <c r="G78" i="1"/>
  <c r="DD77" i="1"/>
  <c r="DC77" i="1"/>
  <c r="DB77" i="1"/>
  <c r="CZ77" i="1"/>
  <c r="CY77" i="1"/>
  <c r="CX77" i="1"/>
  <c r="CW77" i="1"/>
  <c r="CV77" i="1"/>
  <c r="CU77" i="1"/>
  <c r="CT77" i="1"/>
  <c r="CS77" i="1"/>
  <c r="CR77" i="1"/>
  <c r="CQ77" i="1"/>
  <c r="CP77" i="1"/>
  <c r="CO77" i="1"/>
  <c r="CN77" i="1"/>
  <c r="CM77" i="1"/>
  <c r="BR77" i="1"/>
  <c r="BP77" i="1"/>
  <c r="BO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AX77" i="1"/>
  <c r="AB77" i="1"/>
  <c r="G77" i="1"/>
  <c r="DD76" i="1"/>
  <c r="DC76" i="1"/>
  <c r="DB76" i="1"/>
  <c r="CZ76" i="1"/>
  <c r="CY76" i="1"/>
  <c r="CX76" i="1"/>
  <c r="CW76" i="1"/>
  <c r="CV76" i="1"/>
  <c r="CU76" i="1"/>
  <c r="CT76" i="1"/>
  <c r="CS76" i="1"/>
  <c r="CR76" i="1"/>
  <c r="CQ76" i="1"/>
  <c r="CP76" i="1"/>
  <c r="CO76" i="1"/>
  <c r="CN76" i="1"/>
  <c r="CM76" i="1"/>
  <c r="BR76" i="1"/>
  <c r="BP76" i="1"/>
  <c r="BO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Z76" i="1"/>
  <c r="AY76" i="1"/>
  <c r="AX76" i="1"/>
  <c r="AB76" i="1"/>
  <c r="G76" i="1"/>
  <c r="DD75" i="1"/>
  <c r="DC75" i="1"/>
  <c r="DB75" i="1"/>
  <c r="CZ75" i="1"/>
  <c r="CY75" i="1"/>
  <c r="CX75" i="1"/>
  <c r="CW75" i="1"/>
  <c r="CV75" i="1"/>
  <c r="CU75" i="1"/>
  <c r="CT75" i="1"/>
  <c r="CS75" i="1"/>
  <c r="CR75" i="1"/>
  <c r="CQ75" i="1"/>
  <c r="CP75" i="1"/>
  <c r="CO75" i="1"/>
  <c r="CN75" i="1"/>
  <c r="CM75" i="1"/>
  <c r="BR75" i="1"/>
  <c r="BP75" i="1"/>
  <c r="BO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/>
  <c r="AX75" i="1"/>
  <c r="AB75" i="1"/>
  <c r="AA75" i="1" s="1"/>
  <c r="AV75" i="1" s="1"/>
  <c r="G75" i="1"/>
  <c r="DD74" i="1"/>
  <c r="DC74" i="1"/>
  <c r="DB74" i="1"/>
  <c r="CZ74" i="1"/>
  <c r="CY74" i="1"/>
  <c r="CX74" i="1"/>
  <c r="CW74" i="1"/>
  <c r="CV74" i="1"/>
  <c r="CU74" i="1"/>
  <c r="CT74" i="1"/>
  <c r="CS74" i="1"/>
  <c r="CR74" i="1"/>
  <c r="CQ74" i="1"/>
  <c r="CP74" i="1"/>
  <c r="CO74" i="1"/>
  <c r="CN74" i="1"/>
  <c r="CM74" i="1"/>
  <c r="BR74" i="1"/>
  <c r="BP74" i="1"/>
  <c r="BO74" i="1"/>
  <c r="BN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AX74" i="1"/>
  <c r="AB74" i="1"/>
  <c r="G74" i="1"/>
  <c r="DD73" i="1"/>
  <c r="DC73" i="1"/>
  <c r="DB73" i="1"/>
  <c r="CZ73" i="1"/>
  <c r="CY73" i="1"/>
  <c r="CX73" i="1"/>
  <c r="CW73" i="1"/>
  <c r="CV73" i="1"/>
  <c r="CU73" i="1"/>
  <c r="CT73" i="1"/>
  <c r="CS73" i="1"/>
  <c r="CR73" i="1"/>
  <c r="CQ73" i="1"/>
  <c r="CP73" i="1"/>
  <c r="CO73" i="1"/>
  <c r="CN73" i="1"/>
  <c r="CM73" i="1"/>
  <c r="BR73" i="1"/>
  <c r="BP73" i="1"/>
  <c r="BO73" i="1"/>
  <c r="BN73" i="1"/>
  <c r="BL73" i="1"/>
  <c r="BK73" i="1"/>
  <c r="BJ73" i="1"/>
  <c r="BI73" i="1"/>
  <c r="BH73" i="1"/>
  <c r="BG73" i="1"/>
  <c r="BF73" i="1"/>
  <c r="BE73" i="1"/>
  <c r="BD73" i="1"/>
  <c r="BC73" i="1"/>
  <c r="BB73" i="1"/>
  <c r="BA73" i="1"/>
  <c r="AZ73" i="1"/>
  <c r="AY73" i="1"/>
  <c r="AX73" i="1"/>
  <c r="AB73" i="1"/>
  <c r="G73" i="1"/>
  <c r="DC72" i="1"/>
  <c r="DB72" i="1"/>
  <c r="CZ72" i="1"/>
  <c r="CX72" i="1"/>
  <c r="CW72" i="1"/>
  <c r="CV72" i="1"/>
  <c r="CU72" i="1"/>
  <c r="CT72" i="1"/>
  <c r="CS72" i="1"/>
  <c r="CR72" i="1"/>
  <c r="CQ72" i="1"/>
  <c r="CP72" i="1"/>
  <c r="CO72" i="1"/>
  <c r="CN72" i="1"/>
  <c r="CM72" i="1"/>
  <c r="CE72" i="1"/>
  <c r="CJ72" i="1" s="1"/>
  <c r="BO72" i="1"/>
  <c r="BL72" i="1"/>
  <c r="BK72" i="1"/>
  <c r="BJ72" i="1"/>
  <c r="BH72" i="1"/>
  <c r="BG72" i="1"/>
  <c r="BF72" i="1"/>
  <c r="BE72" i="1"/>
  <c r="BD72" i="1"/>
  <c r="BC72" i="1"/>
  <c r="BB72" i="1"/>
  <c r="BA72" i="1"/>
  <c r="AZ72" i="1"/>
  <c r="AY72" i="1"/>
  <c r="AX72" i="1"/>
  <c r="AU72" i="1"/>
  <c r="BP72" i="1" s="1"/>
  <c r="AN72" i="1"/>
  <c r="G72" i="1"/>
  <c r="DD71" i="1"/>
  <c r="DC71" i="1"/>
  <c r="DB71" i="1"/>
  <c r="CZ71" i="1"/>
  <c r="CY71" i="1"/>
  <c r="CX71" i="1"/>
  <c r="CW71" i="1"/>
  <c r="CV71" i="1"/>
  <c r="CU71" i="1"/>
  <c r="CT71" i="1"/>
  <c r="CS71" i="1"/>
  <c r="CR71" i="1"/>
  <c r="CQ71" i="1"/>
  <c r="CP71" i="1"/>
  <c r="CO71" i="1"/>
  <c r="CN71" i="1"/>
  <c r="CM71" i="1"/>
  <c r="BR71" i="1"/>
  <c r="BP71" i="1"/>
  <c r="BO71" i="1"/>
  <c r="BN71" i="1"/>
  <c r="BL71" i="1"/>
  <c r="BK71" i="1"/>
  <c r="BJ71" i="1"/>
  <c r="BI71" i="1"/>
  <c r="BH71" i="1"/>
  <c r="BG71" i="1"/>
  <c r="BF71" i="1"/>
  <c r="BE71" i="1"/>
  <c r="BD71" i="1"/>
  <c r="BC71" i="1"/>
  <c r="BB71" i="1"/>
  <c r="BA71" i="1"/>
  <c r="AZ71" i="1"/>
  <c r="AY71" i="1"/>
  <c r="AX71" i="1"/>
  <c r="AB71" i="1"/>
  <c r="G71" i="1"/>
  <c r="DD70" i="1"/>
  <c r="DC70" i="1"/>
  <c r="DB70" i="1"/>
  <c r="CZ70" i="1"/>
  <c r="CY70" i="1"/>
  <c r="CX70" i="1"/>
  <c r="CW70" i="1"/>
  <c r="CV70" i="1"/>
  <c r="CU70" i="1"/>
  <c r="CT70" i="1"/>
  <c r="CS70" i="1"/>
  <c r="CR70" i="1"/>
  <c r="CQ70" i="1"/>
  <c r="CP70" i="1"/>
  <c r="CO70" i="1"/>
  <c r="CN70" i="1"/>
  <c r="CM70" i="1"/>
  <c r="BR70" i="1"/>
  <c r="BP70" i="1"/>
  <c r="BO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X70" i="1"/>
  <c r="AB70" i="1"/>
  <c r="G70" i="1"/>
  <c r="DD69" i="1"/>
  <c r="DC69" i="1"/>
  <c r="DB69" i="1"/>
  <c r="CZ69" i="1"/>
  <c r="CX69" i="1"/>
  <c r="CW69" i="1"/>
  <c r="CV69" i="1"/>
  <c r="CU69" i="1"/>
  <c r="CT69" i="1"/>
  <c r="CS69" i="1"/>
  <c r="CR69" i="1"/>
  <c r="CQ69" i="1"/>
  <c r="CP69" i="1"/>
  <c r="CO69" i="1"/>
  <c r="CN69" i="1"/>
  <c r="CM69" i="1"/>
  <c r="CE69" i="1"/>
  <c r="CY69" i="1" s="1"/>
  <c r="BP69" i="1"/>
  <c r="BO69" i="1"/>
  <c r="BL69" i="1"/>
  <c r="BK69" i="1"/>
  <c r="BJ69" i="1"/>
  <c r="BH69" i="1"/>
  <c r="BG69" i="1"/>
  <c r="BF69" i="1"/>
  <c r="BE69" i="1"/>
  <c r="BD69" i="1"/>
  <c r="BC69" i="1"/>
  <c r="BB69" i="1"/>
  <c r="BA69" i="1"/>
  <c r="AZ69" i="1"/>
  <c r="AY69" i="1"/>
  <c r="AX69" i="1"/>
  <c r="AN69" i="1"/>
  <c r="AB69" i="1" s="1"/>
  <c r="G69" i="1"/>
  <c r="DD68" i="1"/>
  <c r="DC68" i="1"/>
  <c r="DB68" i="1"/>
  <c r="CZ68" i="1"/>
  <c r="CY68" i="1"/>
  <c r="CX68" i="1"/>
  <c r="CW68" i="1"/>
  <c r="CV68" i="1"/>
  <c r="CU68" i="1"/>
  <c r="CT68" i="1"/>
  <c r="CS68" i="1"/>
  <c r="CR68" i="1"/>
  <c r="CQ68" i="1"/>
  <c r="CP68" i="1"/>
  <c r="CO68" i="1"/>
  <c r="CN68" i="1"/>
  <c r="CM68" i="1"/>
  <c r="BR68" i="1"/>
  <c r="BP68" i="1"/>
  <c r="BO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X68" i="1"/>
  <c r="AB68" i="1"/>
  <c r="G68" i="1"/>
  <c r="DD67" i="1"/>
  <c r="DC67" i="1"/>
  <c r="DB67" i="1"/>
  <c r="CZ67" i="1"/>
  <c r="CY67" i="1"/>
  <c r="CX67" i="1"/>
  <c r="CW67" i="1"/>
  <c r="CV67" i="1"/>
  <c r="CU67" i="1"/>
  <c r="CT67" i="1"/>
  <c r="CS67" i="1"/>
  <c r="CR67" i="1"/>
  <c r="CQ67" i="1"/>
  <c r="CP67" i="1"/>
  <c r="CO67" i="1"/>
  <c r="CN67" i="1"/>
  <c r="CM67" i="1"/>
  <c r="BR67" i="1"/>
  <c r="BP67" i="1"/>
  <c r="BO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X67" i="1"/>
  <c r="AB67" i="1"/>
  <c r="G67" i="1"/>
  <c r="DD66" i="1"/>
  <c r="DC66" i="1"/>
  <c r="DB66" i="1"/>
  <c r="CZ66" i="1"/>
  <c r="CY66" i="1"/>
  <c r="CX66" i="1"/>
  <c r="CW66" i="1"/>
  <c r="CV66" i="1"/>
  <c r="CU66" i="1"/>
  <c r="CT66" i="1"/>
  <c r="CS66" i="1"/>
  <c r="CR66" i="1"/>
  <c r="CQ66" i="1"/>
  <c r="CP66" i="1"/>
  <c r="CO66" i="1"/>
  <c r="CM66" i="1"/>
  <c r="BT66" i="1"/>
  <c r="BR66" i="1" s="1"/>
  <c r="BP66" i="1"/>
  <c r="BO66" i="1"/>
  <c r="BN66" i="1"/>
  <c r="BL66" i="1"/>
  <c r="BK66" i="1"/>
  <c r="BJ66" i="1"/>
  <c r="BI66" i="1"/>
  <c r="BH66" i="1"/>
  <c r="BG66" i="1"/>
  <c r="BF66" i="1"/>
  <c r="BE66" i="1"/>
  <c r="BD66" i="1"/>
  <c r="BC66" i="1"/>
  <c r="BB66" i="1"/>
  <c r="BA66" i="1"/>
  <c r="AZ66" i="1"/>
  <c r="AX66" i="1"/>
  <c r="AD66" i="1"/>
  <c r="AB66" i="1" s="1"/>
  <c r="G66" i="1"/>
  <c r="DD65" i="1"/>
  <c r="DC65" i="1"/>
  <c r="DB65" i="1"/>
  <c r="CZ65" i="1"/>
  <c r="CY65" i="1"/>
  <c r="CX65" i="1"/>
  <c r="CW65" i="1"/>
  <c r="CV65" i="1"/>
  <c r="CU65" i="1"/>
  <c r="CT65" i="1"/>
  <c r="CS65" i="1"/>
  <c r="CR65" i="1"/>
  <c r="CQ65" i="1"/>
  <c r="CP65" i="1"/>
  <c r="CO65" i="1"/>
  <c r="CN65" i="1"/>
  <c r="CM65" i="1"/>
  <c r="BR65" i="1"/>
  <c r="BP65" i="1"/>
  <c r="BO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Y65" i="1"/>
  <c r="AX65" i="1"/>
  <c r="AB65" i="1"/>
  <c r="G65" i="1"/>
  <c r="DD64" i="1"/>
  <c r="DC64" i="1"/>
  <c r="DB64" i="1"/>
  <c r="CZ64" i="1"/>
  <c r="CY64" i="1"/>
  <c r="CX64" i="1"/>
  <c r="CW64" i="1"/>
  <c r="CV64" i="1"/>
  <c r="CU64" i="1"/>
  <c r="CT64" i="1"/>
  <c r="CS64" i="1"/>
  <c r="CR64" i="1"/>
  <c r="CQ64" i="1"/>
  <c r="CP64" i="1"/>
  <c r="CO64" i="1"/>
  <c r="CN64" i="1"/>
  <c r="CM64" i="1"/>
  <c r="BR64" i="1"/>
  <c r="BP64" i="1"/>
  <c r="BO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Y64" i="1"/>
  <c r="AX64" i="1"/>
  <c r="AB64" i="1"/>
  <c r="G64" i="1"/>
  <c r="DC63" i="1"/>
  <c r="DB63" i="1"/>
  <c r="CZ63" i="1"/>
  <c r="CY63" i="1"/>
  <c r="CX63" i="1"/>
  <c r="CW63" i="1"/>
  <c r="CV63" i="1"/>
  <c r="CU63" i="1"/>
  <c r="CT63" i="1"/>
  <c r="CS63" i="1"/>
  <c r="CR63" i="1"/>
  <c r="CQ63" i="1"/>
  <c r="CP63" i="1"/>
  <c r="CO63" i="1"/>
  <c r="CM63" i="1"/>
  <c r="CJ63" i="1"/>
  <c r="DD63" i="1" s="1"/>
  <c r="BT63" i="1"/>
  <c r="BO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X63" i="1"/>
  <c r="AU63" i="1"/>
  <c r="BP63" i="1" s="1"/>
  <c r="AD63" i="1"/>
  <c r="G63" i="1"/>
  <c r="CI62" i="1"/>
  <c r="CH62" i="1"/>
  <c r="CG62" i="1"/>
  <c r="CF62" i="1"/>
  <c r="CE62" i="1"/>
  <c r="CD62" i="1"/>
  <c r="CB62" i="1"/>
  <c r="CA62" i="1"/>
  <c r="BZ62" i="1"/>
  <c r="BY62" i="1"/>
  <c r="BX62" i="1"/>
  <c r="BW62" i="1"/>
  <c r="BV62" i="1"/>
  <c r="BS62" i="1"/>
  <c r="AT62" i="1"/>
  <c r="AS62" i="1"/>
  <c r="AR62" i="1"/>
  <c r="AQ62" i="1"/>
  <c r="AP62" i="1"/>
  <c r="AO62" i="1"/>
  <c r="AN62" i="1"/>
  <c r="AL62" i="1"/>
  <c r="AK62" i="1"/>
  <c r="AJ62" i="1"/>
  <c r="AI62" i="1"/>
  <c r="AH62" i="1"/>
  <c r="AG62" i="1"/>
  <c r="AF62" i="1"/>
  <c r="AC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DC61" i="1"/>
  <c r="DB61" i="1"/>
  <c r="CZ61" i="1"/>
  <c r="CY61" i="1"/>
  <c r="CX61" i="1"/>
  <c r="CW61" i="1"/>
  <c r="CV61" i="1"/>
  <c r="CU61" i="1"/>
  <c r="CT61" i="1"/>
  <c r="CS61" i="1"/>
  <c r="CR61" i="1"/>
  <c r="CQ61" i="1"/>
  <c r="CP61" i="1"/>
  <c r="CO61" i="1"/>
  <c r="CN61" i="1"/>
  <c r="CM61" i="1"/>
  <c r="CJ61" i="1"/>
  <c r="CJ137" i="1" s="1"/>
  <c r="BO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Y61" i="1"/>
  <c r="AX61" i="1"/>
  <c r="AU61" i="1"/>
  <c r="BP61" i="1" s="1"/>
  <c r="AB61" i="1"/>
  <c r="AA61" i="1" s="1"/>
  <c r="AV61" i="1" s="1"/>
  <c r="G61" i="1"/>
  <c r="DD60" i="1"/>
  <c r="DC60" i="1"/>
  <c r="DB60" i="1"/>
  <c r="CZ60" i="1"/>
  <c r="CY60" i="1"/>
  <c r="CX60" i="1"/>
  <c r="CW60" i="1"/>
  <c r="CV60" i="1"/>
  <c r="CU60" i="1"/>
  <c r="CT60" i="1"/>
  <c r="CS60" i="1"/>
  <c r="CR60" i="1"/>
  <c r="CQ60" i="1"/>
  <c r="CP60" i="1"/>
  <c r="CO60" i="1"/>
  <c r="CN60" i="1"/>
  <c r="CM60" i="1"/>
  <c r="BR60" i="1"/>
  <c r="BQ60" i="1" s="1"/>
  <c r="CK60" i="1" s="1"/>
  <c r="BP60" i="1"/>
  <c r="BO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X60" i="1"/>
  <c r="AD60" i="1"/>
  <c r="AB60" i="1" s="1"/>
  <c r="G60" i="1"/>
  <c r="DD59" i="1"/>
  <c r="DC59" i="1"/>
  <c r="DB59" i="1"/>
  <c r="CZ59" i="1"/>
  <c r="CY59" i="1"/>
  <c r="CX59" i="1"/>
  <c r="CW59" i="1"/>
  <c r="CV59" i="1"/>
  <c r="CU59" i="1"/>
  <c r="CT59" i="1"/>
  <c r="CS59" i="1"/>
  <c r="CR59" i="1"/>
  <c r="CQ59" i="1"/>
  <c r="CP59" i="1"/>
  <c r="CO59" i="1"/>
  <c r="CN59" i="1"/>
  <c r="CM59" i="1"/>
  <c r="BR59" i="1"/>
  <c r="BP59" i="1"/>
  <c r="BO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X59" i="1"/>
  <c r="AD59" i="1"/>
  <c r="AY59" i="1" s="1"/>
  <c r="AB59" i="1"/>
  <c r="G59" i="1"/>
  <c r="DD58" i="1"/>
  <c r="DC58" i="1"/>
  <c r="DB58" i="1"/>
  <c r="CZ58" i="1"/>
  <c r="CY58" i="1"/>
  <c r="CX58" i="1"/>
  <c r="CW58" i="1"/>
  <c r="CV58" i="1"/>
  <c r="CU58" i="1"/>
  <c r="CT58" i="1"/>
  <c r="CS58" i="1"/>
  <c r="CR58" i="1"/>
  <c r="CQ58" i="1"/>
  <c r="CP58" i="1"/>
  <c r="CO58" i="1"/>
  <c r="CN58" i="1"/>
  <c r="CM58" i="1"/>
  <c r="BR58" i="1"/>
  <c r="BP58" i="1"/>
  <c r="BO58" i="1"/>
  <c r="BL58" i="1"/>
  <c r="BK58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AX58" i="1"/>
  <c r="AB58" i="1"/>
  <c r="G58" i="1"/>
  <c r="DD57" i="1"/>
  <c r="DC57" i="1"/>
  <c r="DB57" i="1"/>
  <c r="CZ57" i="1"/>
  <c r="CY57" i="1"/>
  <c r="CX57" i="1"/>
  <c r="CW57" i="1"/>
  <c r="CV57" i="1"/>
  <c r="CU57" i="1"/>
  <c r="CT57" i="1"/>
  <c r="CS57" i="1"/>
  <c r="CR57" i="1"/>
  <c r="CQ57" i="1"/>
  <c r="CP57" i="1"/>
  <c r="CO57" i="1"/>
  <c r="CN57" i="1"/>
  <c r="CM57" i="1"/>
  <c r="BR57" i="1"/>
  <c r="BQ57" i="1" s="1"/>
  <c r="CK57" i="1" s="1"/>
  <c r="BP57" i="1"/>
  <c r="BO57" i="1"/>
  <c r="BL57" i="1"/>
  <c r="BK57" i="1"/>
  <c r="BJ57" i="1"/>
  <c r="BI57" i="1"/>
  <c r="BH57" i="1"/>
  <c r="BG57" i="1"/>
  <c r="BF57" i="1"/>
  <c r="BE57" i="1"/>
  <c r="BD57" i="1"/>
  <c r="BC57" i="1"/>
  <c r="BB57" i="1"/>
  <c r="BA57" i="1"/>
  <c r="AZ57" i="1"/>
  <c r="AY57" i="1"/>
  <c r="AX57" i="1"/>
  <c r="AB57" i="1"/>
  <c r="G57" i="1"/>
  <c r="DD56" i="1"/>
  <c r="DC56" i="1"/>
  <c r="DB56" i="1"/>
  <c r="CZ56" i="1"/>
  <c r="CY56" i="1"/>
  <c r="CX56" i="1"/>
  <c r="CW56" i="1"/>
  <c r="CV56" i="1"/>
  <c r="CU56" i="1"/>
  <c r="CT56" i="1"/>
  <c r="CS56" i="1"/>
  <c r="CR56" i="1"/>
  <c r="CQ56" i="1"/>
  <c r="CP56" i="1"/>
  <c r="CO56" i="1"/>
  <c r="CN56" i="1"/>
  <c r="CM56" i="1"/>
  <c r="BR56" i="1"/>
  <c r="BP56" i="1"/>
  <c r="BO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AX56" i="1"/>
  <c r="AB56" i="1"/>
  <c r="G56" i="1"/>
  <c r="DD55" i="1"/>
  <c r="DC55" i="1"/>
  <c r="DB55" i="1"/>
  <c r="CZ55" i="1"/>
  <c r="CY55" i="1"/>
  <c r="CX55" i="1"/>
  <c r="CW55" i="1"/>
  <c r="CV55" i="1"/>
  <c r="CU55" i="1"/>
  <c r="CT55" i="1"/>
  <c r="CS55" i="1"/>
  <c r="CR55" i="1"/>
  <c r="CQ55" i="1"/>
  <c r="CP55" i="1"/>
  <c r="CO55" i="1"/>
  <c r="CN55" i="1"/>
  <c r="CM55" i="1"/>
  <c r="BR55" i="1"/>
  <c r="BP55" i="1"/>
  <c r="BO55" i="1"/>
  <c r="BL55" i="1"/>
  <c r="BK55" i="1"/>
  <c r="BI55" i="1"/>
  <c r="BH55" i="1"/>
  <c r="BG55" i="1"/>
  <c r="BF55" i="1"/>
  <c r="BE55" i="1"/>
  <c r="BD55" i="1"/>
  <c r="BC55" i="1"/>
  <c r="BB55" i="1"/>
  <c r="BA55" i="1"/>
  <c r="AZ55" i="1"/>
  <c r="AY55" i="1"/>
  <c r="AX55" i="1"/>
  <c r="AB55" i="1"/>
  <c r="G55" i="1"/>
  <c r="DD54" i="1"/>
  <c r="DC54" i="1"/>
  <c r="DB54" i="1"/>
  <c r="CZ54" i="1"/>
  <c r="CY54" i="1"/>
  <c r="CX54" i="1"/>
  <c r="CW54" i="1"/>
  <c r="CV54" i="1"/>
  <c r="CU54" i="1"/>
  <c r="CT54" i="1"/>
  <c r="CS54" i="1"/>
  <c r="CR54" i="1"/>
  <c r="CQ54" i="1"/>
  <c r="CP54" i="1"/>
  <c r="CO54" i="1"/>
  <c r="CM54" i="1"/>
  <c r="BT54" i="1"/>
  <c r="BR54" i="1" s="1"/>
  <c r="BQ54" i="1" s="1"/>
  <c r="CK54" i="1" s="1"/>
  <c r="BP54" i="1"/>
  <c r="BO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X54" i="1"/>
  <c r="AD54" i="1"/>
  <c r="AB54" i="1" s="1"/>
  <c r="AA54" i="1" s="1"/>
  <c r="AV54" i="1" s="1"/>
  <c r="G54" i="1"/>
  <c r="DD53" i="1"/>
  <c r="DC53" i="1"/>
  <c r="DB53" i="1"/>
  <c r="CZ53" i="1"/>
  <c r="CY53" i="1"/>
  <c r="CX53" i="1"/>
  <c r="CW53" i="1"/>
  <c r="CV53" i="1"/>
  <c r="CU53" i="1"/>
  <c r="CT53" i="1"/>
  <c r="CS53" i="1"/>
  <c r="CR53" i="1"/>
  <c r="CQ53" i="1"/>
  <c r="CP53" i="1"/>
  <c r="CO53" i="1"/>
  <c r="CN53" i="1"/>
  <c r="CM53" i="1"/>
  <c r="BR53" i="1"/>
  <c r="BP53" i="1"/>
  <c r="BO53" i="1"/>
  <c r="BL53" i="1"/>
  <c r="BK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B53" i="1"/>
  <c r="G53" i="1"/>
  <c r="DD52" i="1"/>
  <c r="DC52" i="1"/>
  <c r="DB52" i="1"/>
  <c r="CZ52" i="1"/>
  <c r="CY52" i="1"/>
  <c r="CX52" i="1"/>
  <c r="CW52" i="1"/>
  <c r="CV52" i="1"/>
  <c r="CU52" i="1"/>
  <c r="CT52" i="1"/>
  <c r="CS52" i="1"/>
  <c r="CR52" i="1"/>
  <c r="CQ52" i="1"/>
  <c r="CP52" i="1"/>
  <c r="CO52" i="1"/>
  <c r="CN52" i="1"/>
  <c r="CM52" i="1"/>
  <c r="BR52" i="1"/>
  <c r="BP52" i="1"/>
  <c r="BO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Z52" i="1"/>
  <c r="AY52" i="1"/>
  <c r="AX52" i="1"/>
  <c r="AB52" i="1"/>
  <c r="G52" i="1"/>
  <c r="DD51" i="1"/>
  <c r="DC51" i="1"/>
  <c r="DB51" i="1"/>
  <c r="CZ51" i="1"/>
  <c r="CY51" i="1"/>
  <c r="CX51" i="1"/>
  <c r="CW51" i="1"/>
  <c r="CV51" i="1"/>
  <c r="CU51" i="1"/>
  <c r="CT51" i="1"/>
  <c r="CS51" i="1"/>
  <c r="CR51" i="1"/>
  <c r="CQ51" i="1"/>
  <c r="CP51" i="1"/>
  <c r="CO51" i="1"/>
  <c r="CN51" i="1"/>
  <c r="CM51" i="1"/>
  <c r="BR51" i="1"/>
  <c r="BP51" i="1"/>
  <c r="BO51" i="1"/>
  <c r="BL51" i="1"/>
  <c r="BK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B51" i="1"/>
  <c r="G51" i="1"/>
  <c r="DD50" i="1"/>
  <c r="DC50" i="1"/>
  <c r="DB50" i="1"/>
  <c r="CZ50" i="1"/>
  <c r="CY50" i="1"/>
  <c r="CX50" i="1"/>
  <c r="CW50" i="1"/>
  <c r="CV50" i="1"/>
  <c r="CU50" i="1"/>
  <c r="CT50" i="1"/>
  <c r="CS50" i="1"/>
  <c r="CR50" i="1"/>
  <c r="CQ50" i="1"/>
  <c r="CP50" i="1"/>
  <c r="CO50" i="1"/>
  <c r="CN50" i="1"/>
  <c r="CM50" i="1"/>
  <c r="BR50" i="1"/>
  <c r="BP50" i="1"/>
  <c r="BO50" i="1"/>
  <c r="BL50" i="1"/>
  <c r="BK50" i="1"/>
  <c r="BI50" i="1"/>
  <c r="BH50" i="1"/>
  <c r="BG50" i="1"/>
  <c r="BF50" i="1"/>
  <c r="BE50" i="1"/>
  <c r="BD50" i="1"/>
  <c r="BC50" i="1"/>
  <c r="BB50" i="1"/>
  <c r="BA50" i="1"/>
  <c r="AZ50" i="1"/>
  <c r="AY50" i="1"/>
  <c r="AX50" i="1"/>
  <c r="AB50" i="1"/>
  <c r="G50" i="1"/>
  <c r="DD49" i="1"/>
  <c r="DC49" i="1"/>
  <c r="DB49" i="1"/>
  <c r="CZ49" i="1"/>
  <c r="CY49" i="1"/>
  <c r="CX49" i="1"/>
  <c r="CW49" i="1"/>
  <c r="CV49" i="1"/>
  <c r="CU49" i="1"/>
  <c r="CT49" i="1"/>
  <c r="CS49" i="1"/>
  <c r="CR49" i="1"/>
  <c r="CQ49" i="1"/>
  <c r="CP49" i="1"/>
  <c r="CO49" i="1"/>
  <c r="CN49" i="1"/>
  <c r="CM49" i="1"/>
  <c r="BR49" i="1"/>
  <c r="BP49" i="1"/>
  <c r="BO49" i="1"/>
  <c r="BL49" i="1"/>
  <c r="BK49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X49" i="1"/>
  <c r="AB49" i="1"/>
  <c r="G49" i="1"/>
  <c r="DD48" i="1"/>
  <c r="DC48" i="1"/>
  <c r="DB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BR48" i="1"/>
  <c r="BQ48" i="1" s="1"/>
  <c r="CK48" i="1" s="1"/>
  <c r="BP48" i="1"/>
  <c r="BO48" i="1"/>
  <c r="BN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B48" i="1"/>
  <c r="AA48" i="1" s="1"/>
  <c r="AV48" i="1" s="1"/>
  <c r="G48" i="1"/>
  <c r="DD47" i="1"/>
  <c r="DC47" i="1"/>
  <c r="DB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BR47" i="1"/>
  <c r="BP47" i="1"/>
  <c r="BO47" i="1"/>
  <c r="BL47" i="1"/>
  <c r="BK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B47" i="1"/>
  <c r="G47" i="1"/>
  <c r="DD46" i="1"/>
  <c r="DC46" i="1"/>
  <c r="DB46" i="1"/>
  <c r="CZ46" i="1"/>
  <c r="CY46" i="1"/>
  <c r="CX46" i="1"/>
  <c r="CW46" i="1"/>
  <c r="CV46" i="1"/>
  <c r="CU46" i="1"/>
  <c r="CT46" i="1"/>
  <c r="CS46" i="1"/>
  <c r="CR46" i="1"/>
  <c r="CQ46" i="1"/>
  <c r="CP46" i="1"/>
  <c r="CO46" i="1"/>
  <c r="CM46" i="1"/>
  <c r="BT46" i="1"/>
  <c r="CN46" i="1" s="1"/>
  <c r="BP46" i="1"/>
  <c r="BO46" i="1"/>
  <c r="BN46" i="1"/>
  <c r="BL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X46" i="1"/>
  <c r="AD46" i="1"/>
  <c r="G46" i="1"/>
  <c r="DD45" i="1"/>
  <c r="DC45" i="1"/>
  <c r="DB45" i="1"/>
  <c r="CZ45" i="1"/>
  <c r="CY45" i="1"/>
  <c r="CX45" i="1"/>
  <c r="CV45" i="1"/>
  <c r="CU45" i="1"/>
  <c r="CT45" i="1"/>
  <c r="CS45" i="1"/>
  <c r="CR45" i="1"/>
  <c r="CQ45" i="1"/>
  <c r="CP45" i="1"/>
  <c r="CO45" i="1"/>
  <c r="CN45" i="1"/>
  <c r="CM45" i="1"/>
  <c r="CC45" i="1"/>
  <c r="BP45" i="1"/>
  <c r="BO45" i="1"/>
  <c r="BN45" i="1"/>
  <c r="BL45" i="1"/>
  <c r="BK45" i="1"/>
  <c r="BJ45" i="1"/>
  <c r="BI45" i="1"/>
  <c r="BG45" i="1"/>
  <c r="BF45" i="1"/>
  <c r="BE45" i="1"/>
  <c r="BD45" i="1"/>
  <c r="BC45" i="1"/>
  <c r="BB45" i="1"/>
  <c r="BA45" i="1"/>
  <c r="AZ45" i="1"/>
  <c r="AY45" i="1"/>
  <c r="AX45" i="1"/>
  <c r="AM45" i="1"/>
  <c r="AM137" i="1" s="1"/>
  <c r="AB45" i="1"/>
  <c r="G45" i="1"/>
  <c r="DD44" i="1"/>
  <c r="DC44" i="1"/>
  <c r="DB44" i="1"/>
  <c r="CZ44" i="1"/>
  <c r="CY44" i="1"/>
  <c r="CX44" i="1"/>
  <c r="CW44" i="1"/>
  <c r="CV44" i="1"/>
  <c r="CU44" i="1"/>
  <c r="CT44" i="1"/>
  <c r="CS44" i="1"/>
  <c r="CR44" i="1"/>
  <c r="CQ44" i="1"/>
  <c r="CP44" i="1"/>
  <c r="CO44" i="1"/>
  <c r="CN44" i="1"/>
  <c r="CM44" i="1"/>
  <c r="BR44" i="1"/>
  <c r="BO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AX44" i="1"/>
  <c r="AU44" i="1"/>
  <c r="G44" i="1"/>
  <c r="DD43" i="1"/>
  <c r="DC43" i="1"/>
  <c r="DB43" i="1"/>
  <c r="CZ43" i="1"/>
  <c r="CY43" i="1"/>
  <c r="CX43" i="1"/>
  <c r="CW43" i="1"/>
  <c r="CV43" i="1"/>
  <c r="CU43" i="1"/>
  <c r="CT43" i="1"/>
  <c r="CS43" i="1"/>
  <c r="CR43" i="1"/>
  <c r="CQ43" i="1"/>
  <c r="CP43" i="1"/>
  <c r="CO43" i="1"/>
  <c r="CN43" i="1"/>
  <c r="CM43" i="1"/>
  <c r="BR43" i="1"/>
  <c r="BP43" i="1"/>
  <c r="BO43" i="1"/>
  <c r="BL43" i="1"/>
  <c r="BK43" i="1"/>
  <c r="BJ43" i="1"/>
  <c r="BI43" i="1"/>
  <c r="BH43" i="1"/>
  <c r="BG43" i="1"/>
  <c r="BF43" i="1"/>
  <c r="BE43" i="1"/>
  <c r="BD43" i="1"/>
  <c r="BC43" i="1"/>
  <c r="BB43" i="1"/>
  <c r="BA43" i="1"/>
  <c r="AZ43" i="1"/>
  <c r="AY43" i="1"/>
  <c r="AX43" i="1"/>
  <c r="AB43" i="1"/>
  <c r="G43" i="1"/>
  <c r="DD42" i="1"/>
  <c r="DC42" i="1"/>
  <c r="DB42" i="1"/>
  <c r="CZ42" i="1"/>
  <c r="CY42" i="1"/>
  <c r="CX42" i="1"/>
  <c r="CW42" i="1"/>
  <c r="CV42" i="1"/>
  <c r="CU42" i="1"/>
  <c r="CT42" i="1"/>
  <c r="CS42" i="1"/>
  <c r="CR42" i="1"/>
  <c r="CQ42" i="1"/>
  <c r="CP42" i="1"/>
  <c r="CN42" i="1"/>
  <c r="CM42" i="1"/>
  <c r="BU42" i="1"/>
  <c r="BP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Y42" i="1"/>
  <c r="AX42" i="1"/>
  <c r="AE42" i="1"/>
  <c r="AZ42" i="1" s="1"/>
  <c r="G42" i="1"/>
  <c r="DD41" i="1"/>
  <c r="DC41" i="1"/>
  <c r="DB41" i="1"/>
  <c r="CZ41" i="1"/>
  <c r="CY41" i="1"/>
  <c r="CX41" i="1"/>
  <c r="CW41" i="1"/>
  <c r="CV41" i="1"/>
  <c r="CU41" i="1"/>
  <c r="CT41" i="1"/>
  <c r="CS41" i="1"/>
  <c r="CR41" i="1"/>
  <c r="CQ41" i="1"/>
  <c r="CP41" i="1"/>
  <c r="CO41" i="1"/>
  <c r="CN41" i="1"/>
  <c r="CM41" i="1"/>
  <c r="BR41" i="1"/>
  <c r="BP41" i="1"/>
  <c r="BL41" i="1"/>
  <c r="BK41" i="1"/>
  <c r="BJ41" i="1"/>
  <c r="BI41" i="1"/>
  <c r="BH41" i="1"/>
  <c r="BG41" i="1"/>
  <c r="BF41" i="1"/>
  <c r="BE41" i="1"/>
  <c r="BD41" i="1"/>
  <c r="BC41" i="1"/>
  <c r="BB41" i="1"/>
  <c r="BA41" i="1"/>
  <c r="AY41" i="1"/>
  <c r="AX41" i="1"/>
  <c r="AE41" i="1"/>
  <c r="AZ41" i="1" s="1"/>
  <c r="AB41" i="1"/>
  <c r="G41" i="1"/>
  <c r="DD40" i="1"/>
  <c r="DC40" i="1"/>
  <c r="DB40" i="1"/>
  <c r="CZ40" i="1"/>
  <c r="CY40" i="1"/>
  <c r="CX40" i="1"/>
  <c r="CW40" i="1"/>
  <c r="CV40" i="1"/>
  <c r="CU40" i="1"/>
  <c r="CT40" i="1"/>
  <c r="CS40" i="1"/>
  <c r="CR40" i="1"/>
  <c r="CQ40" i="1"/>
  <c r="CP40" i="1"/>
  <c r="CO40" i="1"/>
  <c r="CN40" i="1"/>
  <c r="CM40" i="1"/>
  <c r="BR40" i="1"/>
  <c r="BP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Y40" i="1"/>
  <c r="AX40" i="1"/>
  <c r="AE40" i="1"/>
  <c r="AZ40" i="1" s="1"/>
  <c r="AB40" i="1"/>
  <c r="G40" i="1"/>
  <c r="DD39" i="1"/>
  <c r="DC39" i="1"/>
  <c r="DB39" i="1"/>
  <c r="DA39" i="1"/>
  <c r="DA137" i="1" s="1"/>
  <c r="CZ39" i="1"/>
  <c r="CY39" i="1"/>
  <c r="CX39" i="1"/>
  <c r="CW39" i="1"/>
  <c r="CV39" i="1"/>
  <c r="CU39" i="1"/>
  <c r="CT39" i="1"/>
  <c r="CS39" i="1"/>
  <c r="CR39" i="1"/>
  <c r="CQ39" i="1"/>
  <c r="CP39" i="1"/>
  <c r="CO39" i="1"/>
  <c r="CM39" i="1"/>
  <c r="BT39" i="1"/>
  <c r="BP39" i="1"/>
  <c r="BM39" i="1"/>
  <c r="BM137" i="1" s="1"/>
  <c r="BL39" i="1"/>
  <c r="BK39" i="1"/>
  <c r="BI39" i="1"/>
  <c r="BH39" i="1"/>
  <c r="BG39" i="1"/>
  <c r="BF39" i="1"/>
  <c r="BE39" i="1"/>
  <c r="BD39" i="1"/>
  <c r="BC39" i="1"/>
  <c r="BB39" i="1"/>
  <c r="BA39" i="1"/>
  <c r="AZ39" i="1"/>
  <c r="AX39" i="1"/>
  <c r="AD39" i="1"/>
  <c r="AY39" i="1" s="1"/>
  <c r="G39" i="1"/>
  <c r="DD38" i="1"/>
  <c r="DC38" i="1"/>
  <c r="DB38" i="1"/>
  <c r="CZ38" i="1"/>
  <c r="CY38" i="1"/>
  <c r="CX38" i="1"/>
  <c r="CW38" i="1"/>
  <c r="CV38" i="1"/>
  <c r="CU38" i="1"/>
  <c r="CT38" i="1"/>
  <c r="CS38" i="1"/>
  <c r="CR38" i="1"/>
  <c r="CQ38" i="1"/>
  <c r="CP38" i="1"/>
  <c r="CO38" i="1"/>
  <c r="CN38" i="1"/>
  <c r="CM38" i="1"/>
  <c r="BR38" i="1"/>
  <c r="BP38" i="1"/>
  <c r="BL38" i="1"/>
  <c r="BK38" i="1"/>
  <c r="BI38" i="1"/>
  <c r="BH38" i="1"/>
  <c r="BG38" i="1"/>
  <c r="BF38" i="1"/>
  <c r="BE38" i="1"/>
  <c r="BD38" i="1"/>
  <c r="BC38" i="1"/>
  <c r="BB38" i="1"/>
  <c r="BA38" i="1"/>
  <c r="AZ38" i="1"/>
  <c r="AY38" i="1"/>
  <c r="AX38" i="1"/>
  <c r="AB38" i="1"/>
  <c r="G38" i="1"/>
  <c r="DD37" i="1"/>
  <c r="DC37" i="1"/>
  <c r="DB37" i="1"/>
  <c r="CZ37" i="1"/>
  <c r="CY37" i="1"/>
  <c r="CX37" i="1"/>
  <c r="CW37" i="1"/>
  <c r="CV37" i="1"/>
  <c r="CU37" i="1"/>
  <c r="CT37" i="1"/>
  <c r="CS37" i="1"/>
  <c r="CR37" i="1"/>
  <c r="CQ37" i="1"/>
  <c r="CP37" i="1"/>
  <c r="CO37" i="1"/>
  <c r="CN37" i="1"/>
  <c r="CM37" i="1"/>
  <c r="BR37" i="1"/>
  <c r="BP37" i="1"/>
  <c r="BL37" i="1"/>
  <c r="BK37" i="1"/>
  <c r="BI37" i="1"/>
  <c r="BH37" i="1"/>
  <c r="BG37" i="1"/>
  <c r="BF37" i="1"/>
  <c r="BE37" i="1"/>
  <c r="BD37" i="1"/>
  <c r="BC37" i="1"/>
  <c r="BB37" i="1"/>
  <c r="BA37" i="1"/>
  <c r="AZ37" i="1"/>
  <c r="AY37" i="1"/>
  <c r="AX37" i="1"/>
  <c r="AB37" i="1"/>
  <c r="G37" i="1"/>
  <c r="DD36" i="1"/>
  <c r="DC36" i="1"/>
  <c r="DB36" i="1"/>
  <c r="CZ36" i="1"/>
  <c r="CY36" i="1"/>
  <c r="CX36" i="1"/>
  <c r="CW36" i="1"/>
  <c r="CV36" i="1"/>
  <c r="CU36" i="1"/>
  <c r="CT36" i="1"/>
  <c r="CS36" i="1"/>
  <c r="CR36" i="1"/>
  <c r="CQ36" i="1"/>
  <c r="CP36" i="1"/>
  <c r="CO36" i="1"/>
  <c r="CN36" i="1"/>
  <c r="CM36" i="1"/>
  <c r="BR36" i="1"/>
  <c r="BP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X36" i="1"/>
  <c r="AD36" i="1"/>
  <c r="G36" i="1"/>
  <c r="DD35" i="1"/>
  <c r="DC35" i="1"/>
  <c r="DB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BR35" i="1"/>
  <c r="BP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X35" i="1"/>
  <c r="AD35" i="1"/>
  <c r="G35" i="1"/>
  <c r="BQ35" i="1" s="1"/>
  <c r="CK35" i="1" s="1"/>
  <c r="DD34" i="1"/>
  <c r="DC34" i="1"/>
  <c r="DB34" i="1"/>
  <c r="CZ34" i="1"/>
  <c r="CY34" i="1"/>
  <c r="CX34" i="1"/>
  <c r="CW34" i="1"/>
  <c r="CV34" i="1"/>
  <c r="CU34" i="1"/>
  <c r="CT34" i="1"/>
  <c r="CS34" i="1"/>
  <c r="CR34" i="1"/>
  <c r="CQ34" i="1"/>
  <c r="CP34" i="1"/>
  <c r="CO34" i="1"/>
  <c r="CN34" i="1"/>
  <c r="CM34" i="1"/>
  <c r="BR34" i="1"/>
  <c r="BP34" i="1"/>
  <c r="BL34" i="1"/>
  <c r="BK34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X34" i="1"/>
  <c r="AB34" i="1"/>
  <c r="G34" i="1"/>
  <c r="DD33" i="1"/>
  <c r="DC33" i="1"/>
  <c r="DB33" i="1"/>
  <c r="CZ33" i="1"/>
  <c r="CY33" i="1"/>
  <c r="CX33" i="1"/>
  <c r="CW33" i="1"/>
  <c r="CV33" i="1"/>
  <c r="CU33" i="1"/>
  <c r="CT33" i="1"/>
  <c r="CS33" i="1"/>
  <c r="CR33" i="1"/>
  <c r="CQ33" i="1"/>
  <c r="CP33" i="1"/>
  <c r="CO33" i="1"/>
  <c r="CN33" i="1"/>
  <c r="CM33" i="1"/>
  <c r="BR33" i="1"/>
  <c r="BP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B33" i="1"/>
  <c r="G33" i="1"/>
  <c r="DD32" i="1"/>
  <c r="DC32" i="1"/>
  <c r="DB32" i="1"/>
  <c r="CZ32" i="1"/>
  <c r="CY32" i="1"/>
  <c r="CX32" i="1"/>
  <c r="CW32" i="1"/>
  <c r="CV32" i="1"/>
  <c r="CU32" i="1"/>
  <c r="CT32" i="1"/>
  <c r="CS32" i="1"/>
  <c r="CR32" i="1"/>
  <c r="CQ32" i="1"/>
  <c r="CP32" i="1"/>
  <c r="CO32" i="1"/>
  <c r="CN32" i="1"/>
  <c r="CM32" i="1"/>
  <c r="BR32" i="1"/>
  <c r="BP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X32" i="1"/>
  <c r="AB32" i="1"/>
  <c r="G32" i="1"/>
  <c r="DD31" i="1"/>
  <c r="DC31" i="1"/>
  <c r="DB31" i="1"/>
  <c r="CZ31" i="1"/>
  <c r="CY31" i="1"/>
  <c r="CX31" i="1"/>
  <c r="CW31" i="1"/>
  <c r="CV31" i="1"/>
  <c r="CU31" i="1"/>
  <c r="CT31" i="1"/>
  <c r="CS31" i="1"/>
  <c r="CR31" i="1"/>
  <c r="CQ31" i="1"/>
  <c r="CP31" i="1"/>
  <c r="CO31" i="1"/>
  <c r="CN31" i="1"/>
  <c r="CM31" i="1"/>
  <c r="BR31" i="1"/>
  <c r="BQ31" i="1" s="1"/>
  <c r="CK31" i="1" s="1"/>
  <c r="BP31" i="1"/>
  <c r="BL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X31" i="1"/>
  <c r="AB31" i="1"/>
  <c r="G31" i="1"/>
  <c r="DD30" i="1"/>
  <c r="CY30" i="1"/>
  <c r="CO30" i="1"/>
  <c r="CN30" i="1"/>
  <c r="BR30" i="1"/>
  <c r="BK30" i="1"/>
  <c r="AZ30" i="1"/>
  <c r="AD30" i="1"/>
  <c r="AY30" i="1" s="1"/>
  <c r="AB30" i="1"/>
  <c r="G30" i="1"/>
  <c r="DD29" i="1"/>
  <c r="CY29" i="1"/>
  <c r="CO29" i="1"/>
  <c r="CN29" i="1"/>
  <c r="BR29" i="1"/>
  <c r="BK29" i="1"/>
  <c r="AZ29" i="1"/>
  <c r="AW29" i="1" s="1"/>
  <c r="AY29" i="1"/>
  <c r="AB29" i="1"/>
  <c r="AA29" i="1" s="1"/>
  <c r="AV29" i="1" s="1"/>
  <c r="G29" i="1"/>
  <c r="DD28" i="1"/>
  <c r="DC28" i="1"/>
  <c r="DB28" i="1"/>
  <c r="CZ28" i="1"/>
  <c r="CY28" i="1"/>
  <c r="CX28" i="1"/>
  <c r="CW28" i="1"/>
  <c r="CV28" i="1"/>
  <c r="CU28" i="1"/>
  <c r="CT28" i="1"/>
  <c r="CS28" i="1"/>
  <c r="CR28" i="1"/>
  <c r="CQ28" i="1"/>
  <c r="CP28" i="1"/>
  <c r="CN28" i="1"/>
  <c r="CM28" i="1"/>
  <c r="BU28" i="1"/>
  <c r="BP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Y28" i="1"/>
  <c r="AX28" i="1"/>
  <c r="AE28" i="1"/>
  <c r="G28" i="1"/>
  <c r="DD27" i="1"/>
  <c r="DC27" i="1"/>
  <c r="DB27" i="1"/>
  <c r="CZ27" i="1"/>
  <c r="CY27" i="1"/>
  <c r="CX27" i="1"/>
  <c r="CW27" i="1"/>
  <c r="CV27" i="1"/>
  <c r="CU27" i="1"/>
  <c r="CT27" i="1"/>
  <c r="CS27" i="1"/>
  <c r="CR27" i="1"/>
  <c r="CQ27" i="1"/>
  <c r="CP27" i="1"/>
  <c r="CO27" i="1"/>
  <c r="CN27" i="1"/>
  <c r="CM27" i="1"/>
  <c r="BR27" i="1"/>
  <c r="BP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X27" i="1"/>
  <c r="AB27" i="1"/>
  <c r="G27" i="1"/>
  <c r="BQ27" i="1" s="1"/>
  <c r="CK27" i="1" s="1"/>
  <c r="DD26" i="1"/>
  <c r="DC26" i="1"/>
  <c r="DB26" i="1"/>
  <c r="CZ26" i="1"/>
  <c r="CY26" i="1"/>
  <c r="CX26" i="1"/>
  <c r="CW26" i="1"/>
  <c r="CV26" i="1"/>
  <c r="CU26" i="1"/>
  <c r="CT26" i="1"/>
  <c r="CS26" i="1"/>
  <c r="CR26" i="1"/>
  <c r="CQ26" i="1"/>
  <c r="CP26" i="1"/>
  <c r="CO26" i="1"/>
  <c r="CN26" i="1"/>
  <c r="CM26" i="1"/>
  <c r="BR26" i="1"/>
  <c r="BP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B26" i="1"/>
  <c r="G26" i="1"/>
  <c r="DA25" i="1"/>
  <c r="CI25" i="1"/>
  <c r="CH25" i="1"/>
  <c r="CG25" i="1"/>
  <c r="CF25" i="1"/>
  <c r="CE25" i="1"/>
  <c r="CD25" i="1"/>
  <c r="CC25" i="1"/>
  <c r="CB25" i="1"/>
  <c r="CA25" i="1"/>
  <c r="BZ25" i="1"/>
  <c r="BZ132" i="1" s="1"/>
  <c r="BY25" i="1"/>
  <c r="BX25" i="1"/>
  <c r="BW25" i="1"/>
  <c r="BV25" i="1"/>
  <c r="BS25" i="1"/>
  <c r="BM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C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DD24" i="1"/>
  <c r="CO24" i="1"/>
  <c r="BR24" i="1"/>
  <c r="AZ24" i="1"/>
  <c r="AW24" i="1" s="1"/>
  <c r="G24" i="1"/>
  <c r="AA24" i="1" s="1"/>
  <c r="AV24" i="1" s="1"/>
  <c r="DD23" i="1"/>
  <c r="DC23" i="1"/>
  <c r="DB23" i="1"/>
  <c r="CZ23" i="1"/>
  <c r="CY23" i="1"/>
  <c r="CX23" i="1"/>
  <c r="CW23" i="1"/>
  <c r="CV23" i="1"/>
  <c r="CU23" i="1"/>
  <c r="CT23" i="1"/>
  <c r="CS23" i="1"/>
  <c r="CR23" i="1"/>
  <c r="CQ23" i="1"/>
  <c r="CP23" i="1"/>
  <c r="CO23" i="1"/>
  <c r="CM23" i="1"/>
  <c r="BT23" i="1"/>
  <c r="BO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Z23" i="1"/>
  <c r="AX23" i="1"/>
  <c r="AU23" i="1"/>
  <c r="BP23" i="1" s="1"/>
  <c r="AD23" i="1"/>
  <c r="AY23" i="1" s="1"/>
  <c r="G23" i="1"/>
  <c r="DD22" i="1"/>
  <c r="DC22" i="1"/>
  <c r="DB22" i="1"/>
  <c r="CZ22" i="1"/>
  <c r="CY22" i="1"/>
  <c r="CX22" i="1"/>
  <c r="CW22" i="1"/>
  <c r="CV22" i="1"/>
  <c r="CU22" i="1"/>
  <c r="CT22" i="1"/>
  <c r="CS22" i="1"/>
  <c r="CR22" i="1"/>
  <c r="CQ22" i="1"/>
  <c r="CP22" i="1"/>
  <c r="CO22" i="1"/>
  <c r="CN22" i="1"/>
  <c r="CM22" i="1"/>
  <c r="BR22" i="1"/>
  <c r="BP22" i="1"/>
  <c r="BO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B22" i="1"/>
  <c r="G22" i="1"/>
  <c r="DD21" i="1"/>
  <c r="DC21" i="1"/>
  <c r="DB21" i="1"/>
  <c r="CZ21" i="1"/>
  <c r="CY21" i="1"/>
  <c r="CX21" i="1"/>
  <c r="CW21" i="1"/>
  <c r="CV21" i="1"/>
  <c r="CU21" i="1"/>
  <c r="CT21" i="1"/>
  <c r="CS21" i="1"/>
  <c r="CR21" i="1"/>
  <c r="CQ21" i="1"/>
  <c r="CP21" i="1"/>
  <c r="CO21" i="1"/>
  <c r="CN21" i="1"/>
  <c r="CM21" i="1"/>
  <c r="BR21" i="1"/>
  <c r="BP21" i="1"/>
  <c r="BO21" i="1"/>
  <c r="BN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B21" i="1"/>
  <c r="G21" i="1"/>
  <c r="DD20" i="1"/>
  <c r="DC20" i="1"/>
  <c r="DB20" i="1"/>
  <c r="CZ20" i="1"/>
  <c r="CY20" i="1"/>
  <c r="CX20" i="1"/>
  <c r="CW20" i="1"/>
  <c r="CV20" i="1"/>
  <c r="CU20" i="1"/>
  <c r="CT20" i="1"/>
  <c r="CS20" i="1"/>
  <c r="CR20" i="1"/>
  <c r="CQ20" i="1"/>
  <c r="CP20" i="1"/>
  <c r="CO20" i="1"/>
  <c r="CN20" i="1"/>
  <c r="CM20" i="1"/>
  <c r="BR20" i="1"/>
  <c r="BP20" i="1"/>
  <c r="BO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B20" i="1"/>
  <c r="G20" i="1"/>
  <c r="DD19" i="1"/>
  <c r="DC19" i="1"/>
  <c r="DB19" i="1"/>
  <c r="CZ19" i="1"/>
  <c r="CY19" i="1"/>
  <c r="CX19" i="1"/>
  <c r="CW19" i="1"/>
  <c r="CV19" i="1"/>
  <c r="CU19" i="1"/>
  <c r="CT19" i="1"/>
  <c r="CS19" i="1"/>
  <c r="CR19" i="1"/>
  <c r="CQ19" i="1"/>
  <c r="CP19" i="1"/>
  <c r="CO19" i="1"/>
  <c r="CM19" i="1"/>
  <c r="BT19" i="1"/>
  <c r="CN19" i="1" s="1"/>
  <c r="BP19" i="1"/>
  <c r="BO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AX19" i="1"/>
  <c r="AD19" i="1"/>
  <c r="AB19" i="1"/>
  <c r="G19" i="1"/>
  <c r="DD18" i="1"/>
  <c r="DC18" i="1"/>
  <c r="DB18" i="1"/>
  <c r="CZ18" i="1"/>
  <c r="CY18" i="1"/>
  <c r="CX18" i="1"/>
  <c r="CW18" i="1"/>
  <c r="CV18" i="1"/>
  <c r="CU18" i="1"/>
  <c r="CT18" i="1"/>
  <c r="CS18" i="1"/>
  <c r="CR18" i="1"/>
  <c r="CQ18" i="1"/>
  <c r="CP18" i="1"/>
  <c r="CO18" i="1"/>
  <c r="CM18" i="1"/>
  <c r="BT18" i="1"/>
  <c r="CN18" i="1" s="1"/>
  <c r="BP18" i="1"/>
  <c r="BO18" i="1"/>
  <c r="BN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Z18" i="1"/>
  <c r="AX18" i="1"/>
  <c r="AD18" i="1"/>
  <c r="AB18" i="1" s="1"/>
  <c r="G18" i="1"/>
  <c r="DD17" i="1"/>
  <c r="CO17" i="1"/>
  <c r="CN17" i="1"/>
  <c r="BR17" i="1"/>
  <c r="AZ17" i="1"/>
  <c r="AW17" i="1" s="1"/>
  <c r="AB17" i="1"/>
  <c r="G17" i="1"/>
  <c r="DD16" i="1"/>
  <c r="CN16" i="1"/>
  <c r="BU16" i="1"/>
  <c r="BR16" i="1" s="1"/>
  <c r="AE16" i="1"/>
  <c r="AB16" i="1" s="1"/>
  <c r="G16" i="1"/>
  <c r="DD15" i="1"/>
  <c r="CO15" i="1"/>
  <c r="CN15" i="1"/>
  <c r="BR15" i="1"/>
  <c r="AZ15" i="1"/>
  <c r="AW15" i="1" s="1"/>
  <c r="AB15" i="1"/>
  <c r="G15" i="1"/>
  <c r="DD14" i="1"/>
  <c r="CN14" i="1"/>
  <c r="BU14" i="1"/>
  <c r="BR14" i="1" s="1"/>
  <c r="AE14" i="1"/>
  <c r="AZ14" i="1" s="1"/>
  <c r="AW14" i="1" s="1"/>
  <c r="G14" i="1"/>
  <c r="DC13" i="1"/>
  <c r="DB13" i="1"/>
  <c r="CZ13" i="1"/>
  <c r="CY13" i="1"/>
  <c r="CX13" i="1"/>
  <c r="CW13" i="1"/>
  <c r="CV13" i="1"/>
  <c r="CU13" i="1"/>
  <c r="CT13" i="1"/>
  <c r="CS13" i="1"/>
  <c r="CR13" i="1"/>
  <c r="CQ13" i="1"/>
  <c r="CP13" i="1"/>
  <c r="CO13" i="1"/>
  <c r="CM13" i="1"/>
  <c r="CJ13" i="1"/>
  <c r="CJ25" i="1" s="1"/>
  <c r="BT13" i="1"/>
  <c r="BO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X13" i="1"/>
  <c r="AU13" i="1"/>
  <c r="AD13" i="1"/>
  <c r="AY13" i="1" s="1"/>
  <c r="G13" i="1"/>
  <c r="DD12" i="1"/>
  <c r="DC12" i="1"/>
  <c r="DB12" i="1"/>
  <c r="CZ12" i="1"/>
  <c r="CY12" i="1"/>
  <c r="CX12" i="1"/>
  <c r="CW12" i="1"/>
  <c r="CV12" i="1"/>
  <c r="CU12" i="1"/>
  <c r="CT12" i="1"/>
  <c r="CS12" i="1"/>
  <c r="CR12" i="1"/>
  <c r="CQ12" i="1"/>
  <c r="CP12" i="1"/>
  <c r="CO12" i="1"/>
  <c r="CN12" i="1"/>
  <c r="CM12" i="1"/>
  <c r="BR12" i="1"/>
  <c r="BP12" i="1"/>
  <c r="BO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B12" i="1"/>
  <c r="G12" i="1"/>
  <c r="DD11" i="1"/>
  <c r="DC11" i="1"/>
  <c r="DB11" i="1"/>
  <c r="CZ11" i="1"/>
  <c r="CY11" i="1"/>
  <c r="CX11" i="1"/>
  <c r="CW11" i="1"/>
  <c r="CV11" i="1"/>
  <c r="CU11" i="1"/>
  <c r="CT11" i="1"/>
  <c r="CS11" i="1"/>
  <c r="CR11" i="1"/>
  <c r="CQ11" i="1"/>
  <c r="CP11" i="1"/>
  <c r="CO11" i="1"/>
  <c r="CN11" i="1"/>
  <c r="CM11" i="1"/>
  <c r="BR11" i="1"/>
  <c r="BP11" i="1"/>
  <c r="BO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Z11" i="1"/>
  <c r="AY11" i="1"/>
  <c r="AX11" i="1"/>
  <c r="AB11" i="1"/>
  <c r="G11" i="1"/>
  <c r="BQ11" i="1" s="1"/>
  <c r="CK11" i="1" s="1"/>
  <c r="DD10" i="1"/>
  <c r="DC10" i="1"/>
  <c r="DB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BR10" i="1"/>
  <c r="BP10" i="1"/>
  <c r="BO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B10" i="1"/>
  <c r="G10" i="1"/>
  <c r="AA10" i="1" s="1"/>
  <c r="AV10" i="1" s="1"/>
  <c r="DD9" i="1"/>
  <c r="DC9" i="1"/>
  <c r="DB9" i="1"/>
  <c r="CZ9" i="1"/>
  <c r="CY9" i="1"/>
  <c r="CX9" i="1"/>
  <c r="CW9" i="1"/>
  <c r="CV9" i="1"/>
  <c r="CU9" i="1"/>
  <c r="CT9" i="1"/>
  <c r="CS9" i="1"/>
  <c r="CR9" i="1"/>
  <c r="CQ9" i="1"/>
  <c r="CP9" i="1"/>
  <c r="CO9" i="1"/>
  <c r="CN9" i="1"/>
  <c r="CM9" i="1"/>
  <c r="BR9" i="1"/>
  <c r="BO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AX9" i="1"/>
  <c r="AU9" i="1"/>
  <c r="AU136" i="1" s="1"/>
  <c r="G9" i="1"/>
  <c r="DD8" i="1"/>
  <c r="DC8" i="1"/>
  <c r="DB8" i="1"/>
  <c r="CZ8" i="1"/>
  <c r="CY8" i="1"/>
  <c r="CX8" i="1"/>
  <c r="CW8" i="1"/>
  <c r="CV8" i="1"/>
  <c r="CU8" i="1"/>
  <c r="CT8" i="1"/>
  <c r="CS8" i="1"/>
  <c r="CR8" i="1"/>
  <c r="CQ8" i="1"/>
  <c r="CP8" i="1"/>
  <c r="CO8" i="1"/>
  <c r="CM8" i="1"/>
  <c r="BT8" i="1"/>
  <c r="BT136" i="1" s="1"/>
  <c r="BP8" i="1"/>
  <c r="BO8" i="1"/>
  <c r="BL8" i="1"/>
  <c r="BK8" i="1"/>
  <c r="BJ8" i="1"/>
  <c r="BI8" i="1"/>
  <c r="BH8" i="1"/>
  <c r="BG8" i="1"/>
  <c r="BF8" i="1"/>
  <c r="BE8" i="1"/>
  <c r="BD8" i="1"/>
  <c r="BC8" i="1"/>
  <c r="BB8" i="1"/>
  <c r="BA8" i="1"/>
  <c r="AZ8" i="1"/>
  <c r="AX8" i="1"/>
  <c r="AD8" i="1"/>
  <c r="AB8" i="1" s="1"/>
  <c r="G8" i="1"/>
  <c r="DD7" i="1"/>
  <c r="DC7" i="1"/>
  <c r="DB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BR7" i="1"/>
  <c r="BP7" i="1"/>
  <c r="BO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B7" i="1"/>
  <c r="G7" i="1"/>
  <c r="DD6" i="1"/>
  <c r="DC6" i="1"/>
  <c r="DB6" i="1"/>
  <c r="CZ6" i="1"/>
  <c r="CY6" i="1"/>
  <c r="CX6" i="1"/>
  <c r="CW6" i="1"/>
  <c r="CV6" i="1"/>
  <c r="CU6" i="1"/>
  <c r="CT6" i="1"/>
  <c r="CS6" i="1"/>
  <c r="CR6" i="1"/>
  <c r="CQ6" i="1"/>
  <c r="CP6" i="1"/>
  <c r="CO6" i="1"/>
  <c r="CN6" i="1"/>
  <c r="CM6" i="1"/>
  <c r="BR6" i="1"/>
  <c r="BP6" i="1"/>
  <c r="BO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B6" i="1"/>
  <c r="G6" i="1"/>
  <c r="DD5" i="1"/>
  <c r="DC5" i="1"/>
  <c r="DB5" i="1"/>
  <c r="CZ5" i="1"/>
  <c r="CY5" i="1"/>
  <c r="CX5" i="1"/>
  <c r="CW5" i="1"/>
  <c r="CV5" i="1"/>
  <c r="CU5" i="1"/>
  <c r="CT5" i="1"/>
  <c r="CS5" i="1"/>
  <c r="CR5" i="1"/>
  <c r="CQ5" i="1"/>
  <c r="CP5" i="1"/>
  <c r="CO5" i="1"/>
  <c r="CM5" i="1"/>
  <c r="BT5" i="1"/>
  <c r="BR5" i="1" s="1"/>
  <c r="BQ5" i="1" s="1"/>
  <c r="CK5" i="1" s="1"/>
  <c r="BP5" i="1"/>
  <c r="BO5" i="1"/>
  <c r="BL5" i="1"/>
  <c r="BK5" i="1"/>
  <c r="BJ5" i="1"/>
  <c r="BI5" i="1"/>
  <c r="BH5" i="1"/>
  <c r="BG5" i="1"/>
  <c r="BF5" i="1"/>
  <c r="BE5" i="1"/>
  <c r="BD5" i="1"/>
  <c r="BC5" i="1"/>
  <c r="BB5" i="1"/>
  <c r="BA5" i="1"/>
  <c r="AZ5" i="1"/>
  <c r="AX5" i="1"/>
  <c r="AD5" i="1"/>
  <c r="AY5" i="1" s="1"/>
  <c r="G5" i="1"/>
  <c r="DC4" i="1"/>
  <c r="DB4" i="1"/>
  <c r="CZ4" i="1"/>
  <c r="CY4" i="1"/>
  <c r="CX4" i="1"/>
  <c r="CW4" i="1"/>
  <c r="CV4" i="1"/>
  <c r="CU4" i="1"/>
  <c r="CT4" i="1"/>
  <c r="CS4" i="1"/>
  <c r="CR4" i="1"/>
  <c r="CQ4" i="1"/>
  <c r="CP4" i="1"/>
  <c r="CO4" i="1"/>
  <c r="CN4" i="1"/>
  <c r="CM4" i="1"/>
  <c r="BR4" i="1"/>
  <c r="BO4" i="1"/>
  <c r="BN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X4" i="1"/>
  <c r="AD4" i="1"/>
  <c r="Z4" i="1"/>
  <c r="AP3" i="1"/>
  <c r="BK3" i="1" s="1"/>
  <c r="CE3" i="1" s="1"/>
  <c r="CY3" i="1" s="1"/>
  <c r="AB5" i="1" l="1"/>
  <c r="BR8" i="1"/>
  <c r="CN124" i="1"/>
  <c r="CN5" i="1"/>
  <c r="CL5" i="1" s="1"/>
  <c r="BN140" i="1"/>
  <c r="AW140" i="1" s="1"/>
  <c r="BN130" i="1"/>
  <c r="BQ34" i="1"/>
  <c r="CK34" i="1" s="1"/>
  <c r="BQ20" i="1"/>
  <c r="CK20" i="1" s="1"/>
  <c r="AA76" i="1"/>
  <c r="AV76" i="1" s="1"/>
  <c r="AA15" i="1"/>
  <c r="AV15" i="1" s="1"/>
  <c r="BQ55" i="1"/>
  <c r="CK55" i="1" s="1"/>
  <c r="AA86" i="1"/>
  <c r="AV86" i="1" s="1"/>
  <c r="CL115" i="1"/>
  <c r="BQ120" i="1"/>
  <c r="CK120" i="1" s="1"/>
  <c r="CY122" i="1"/>
  <c r="AA16" i="1"/>
  <c r="AV16" i="1" s="1"/>
  <c r="AW123" i="1"/>
  <c r="AZ16" i="1"/>
  <c r="AW16" i="1" s="1"/>
  <c r="CF142" i="1"/>
  <c r="BQ44" i="1"/>
  <c r="CK44" i="1" s="1"/>
  <c r="AA65" i="1"/>
  <c r="AV65" i="1" s="1"/>
  <c r="BQ76" i="1"/>
  <c r="CK76" i="1" s="1"/>
  <c r="AA78" i="1"/>
  <c r="AV78" i="1" s="1"/>
  <c r="AA80" i="1"/>
  <c r="AV80" i="1" s="1"/>
  <c r="CL88" i="1"/>
  <c r="AA113" i="1"/>
  <c r="AV113" i="1" s="1"/>
  <c r="CR134" i="1"/>
  <c r="CL104" i="1"/>
  <c r="AB9" i="1"/>
  <c r="AA9" i="1" s="1"/>
  <c r="AV9" i="1" s="1"/>
  <c r="CL24" i="1"/>
  <c r="BQ30" i="1"/>
  <c r="CK30" i="1" s="1"/>
  <c r="BR46" i="1"/>
  <c r="AA77" i="1"/>
  <c r="AV77" i="1" s="1"/>
  <c r="AA81" i="1"/>
  <c r="AV81" i="1" s="1"/>
  <c r="AA88" i="1"/>
  <c r="AV88" i="1" s="1"/>
  <c r="AA91" i="1"/>
  <c r="AV91" i="1" s="1"/>
  <c r="BQ113" i="1"/>
  <c r="CK113" i="1" s="1"/>
  <c r="BR122" i="1"/>
  <c r="BQ122" i="1" s="1"/>
  <c r="CK122" i="1" s="1"/>
  <c r="BQ12" i="1"/>
  <c r="CK12" i="1" s="1"/>
  <c r="AA20" i="1"/>
  <c r="AV20" i="1" s="1"/>
  <c r="AB23" i="1"/>
  <c r="H132" i="1"/>
  <c r="P132" i="1"/>
  <c r="X132" i="1"/>
  <c r="AK132" i="1"/>
  <c r="BQ43" i="1"/>
  <c r="CK43" i="1" s="1"/>
  <c r="AA73" i="1"/>
  <c r="AV73" i="1" s="1"/>
  <c r="BQ88" i="1"/>
  <c r="CK88" i="1" s="1"/>
  <c r="BR105" i="1"/>
  <c r="AB107" i="1"/>
  <c r="BR108" i="1"/>
  <c r="BQ117" i="1"/>
  <c r="CK117" i="1" s="1"/>
  <c r="CG141" i="1"/>
  <c r="AW39" i="1"/>
  <c r="AX98" i="1"/>
  <c r="AW11" i="1"/>
  <c r="CO14" i="1"/>
  <c r="BQ32" i="1"/>
  <c r="CK32" i="1" s="1"/>
  <c r="BC25" i="1"/>
  <c r="BK25" i="1"/>
  <c r="AE25" i="1"/>
  <c r="AB39" i="1"/>
  <c r="AA39" i="1" s="1"/>
  <c r="AV39" i="1" s="1"/>
  <c r="BQ40" i="1"/>
  <c r="CK40" i="1" s="1"/>
  <c r="AB42" i="1"/>
  <c r="AA42" i="1" s="1"/>
  <c r="AV42" i="1" s="1"/>
  <c r="BQ58" i="1"/>
  <c r="CK58" i="1" s="1"/>
  <c r="BR61" i="1"/>
  <c r="BQ61" i="1" s="1"/>
  <c r="CK61" i="1" s="1"/>
  <c r="AO132" i="1"/>
  <c r="BQ73" i="1"/>
  <c r="CK73" i="1" s="1"/>
  <c r="BQ84" i="1"/>
  <c r="CK84" i="1" s="1"/>
  <c r="AZ134" i="1"/>
  <c r="BH134" i="1"/>
  <c r="BC134" i="1"/>
  <c r="CQ134" i="1"/>
  <c r="BR123" i="1"/>
  <c r="BQ123" i="1" s="1"/>
  <c r="CK123" i="1" s="1"/>
  <c r="AA51" i="1"/>
  <c r="AV51" i="1" s="1"/>
  <c r="AA58" i="1"/>
  <c r="AV58" i="1" s="1"/>
  <c r="AM62" i="1"/>
  <c r="AM132" i="1" s="1"/>
  <c r="T132" i="1"/>
  <c r="BH45" i="1"/>
  <c r="BH137" i="1" s="1"/>
  <c r="BQ10" i="1"/>
  <c r="CK10" i="1" s="1"/>
  <c r="AA17" i="1"/>
  <c r="AV17" i="1" s="1"/>
  <c r="BR19" i="1"/>
  <c r="BQ19" i="1" s="1"/>
  <c r="CK19" i="1" s="1"/>
  <c r="BQ22" i="1"/>
  <c r="CK22" i="1" s="1"/>
  <c r="BC62" i="1"/>
  <c r="AA52" i="1"/>
  <c r="AV52" i="1" s="1"/>
  <c r="CL59" i="1"/>
  <c r="DD61" i="1"/>
  <c r="DD137" i="1" s="1"/>
  <c r="AW76" i="1"/>
  <c r="AW86" i="1"/>
  <c r="CU142" i="1"/>
  <c r="AB99" i="1"/>
  <c r="AA99" i="1" s="1"/>
  <c r="AV99" i="1" s="1"/>
  <c r="AW104" i="1"/>
  <c r="BB134" i="1"/>
  <c r="CI130" i="1"/>
  <c r="CI132" i="1" s="1"/>
  <c r="AG141" i="1"/>
  <c r="AG143" i="1" s="1"/>
  <c r="AP141" i="1"/>
  <c r="AP143" i="1" s="1"/>
  <c r="AW83" i="1"/>
  <c r="L132" i="1"/>
  <c r="AY18" i="1"/>
  <c r="AW18" i="1" s="1"/>
  <c r="N132" i="1"/>
  <c r="V132" i="1"/>
  <c r="AP132" i="1"/>
  <c r="AP144" i="1" s="1"/>
  <c r="AW30" i="1"/>
  <c r="BQ91" i="1"/>
  <c r="CK91" i="1" s="1"/>
  <c r="CT112" i="1"/>
  <c r="DC112" i="1"/>
  <c r="G135" i="1"/>
  <c r="BR18" i="1"/>
  <c r="BQ18" i="1" s="1"/>
  <c r="CK18" i="1" s="1"/>
  <c r="AW21" i="1"/>
  <c r="BX132" i="1"/>
  <c r="BX144" i="1" s="1"/>
  <c r="CL26" i="1"/>
  <c r="BQ38" i="1"/>
  <c r="CK38" i="1" s="1"/>
  <c r="AA43" i="1"/>
  <c r="AV43" i="1" s="1"/>
  <c r="AW70" i="1"/>
  <c r="CL70" i="1"/>
  <c r="AA71" i="1"/>
  <c r="AV71" i="1" s="1"/>
  <c r="BQ75" i="1"/>
  <c r="CK75" i="1" s="1"/>
  <c r="CL83" i="1"/>
  <c r="BQ93" i="1"/>
  <c r="CK93" i="1" s="1"/>
  <c r="AX99" i="1"/>
  <c r="AW99" i="1" s="1"/>
  <c r="AA109" i="1"/>
  <c r="AV109" i="1" s="1"/>
  <c r="CU134" i="1"/>
  <c r="X141" i="1"/>
  <c r="AR141" i="1"/>
  <c r="AR143" i="1" s="1"/>
  <c r="BW141" i="1"/>
  <c r="BW143" i="1" s="1"/>
  <c r="AA40" i="1"/>
  <c r="AV40" i="1" s="1"/>
  <c r="BQ51" i="1"/>
  <c r="CK51" i="1" s="1"/>
  <c r="AW61" i="1"/>
  <c r="BI69" i="1"/>
  <c r="AW69" i="1" s="1"/>
  <c r="CA132" i="1"/>
  <c r="BQ97" i="1"/>
  <c r="CK97" i="1" s="1"/>
  <c r="AB105" i="1"/>
  <c r="AA105" i="1" s="1"/>
  <c r="AV105" i="1" s="1"/>
  <c r="CT130" i="1"/>
  <c r="AA120" i="1"/>
  <c r="AV120" i="1" s="1"/>
  <c r="BQ124" i="1"/>
  <c r="CK124" i="1" s="1"/>
  <c r="AL141" i="1"/>
  <c r="AL143" i="1" s="1"/>
  <c r="AW50" i="1"/>
  <c r="AY35" i="1"/>
  <c r="AW35" i="1" s="1"/>
  <c r="AB35" i="1"/>
  <c r="AA35" i="1" s="1"/>
  <c r="AV35" i="1" s="1"/>
  <c r="AW57" i="1"/>
  <c r="AW71" i="1"/>
  <c r="CR136" i="1"/>
  <c r="CZ136" i="1"/>
  <c r="CL9" i="1"/>
  <c r="CL11" i="1"/>
  <c r="AE138" i="1"/>
  <c r="AB14" i="1"/>
  <c r="AA14" i="1" s="1"/>
  <c r="AV14" i="1" s="1"/>
  <c r="AA18" i="1"/>
  <c r="AV18" i="1" s="1"/>
  <c r="BG62" i="1"/>
  <c r="BJ62" i="1"/>
  <c r="CN13" i="1"/>
  <c r="BR13" i="1"/>
  <c r="CO16" i="1"/>
  <c r="CL16" i="1" s="1"/>
  <c r="CL46" i="1"/>
  <c r="AA85" i="1"/>
  <c r="AV85" i="1" s="1"/>
  <c r="AW5" i="1"/>
  <c r="CL64" i="1"/>
  <c r="CL93" i="1"/>
  <c r="AA57" i="1"/>
  <c r="AV57" i="1" s="1"/>
  <c r="DC137" i="1"/>
  <c r="CL22" i="1"/>
  <c r="BE62" i="1"/>
  <c r="CN63" i="1"/>
  <c r="BR63" i="1"/>
  <c r="BQ63" i="1" s="1"/>
  <c r="CK63" i="1" s="1"/>
  <c r="BQ9" i="1"/>
  <c r="CK9" i="1" s="1"/>
  <c r="AY54" i="1"/>
  <c r="AW54" i="1" s="1"/>
  <c r="CB132" i="1"/>
  <c r="CX62" i="1"/>
  <c r="CL43" i="1"/>
  <c r="AW58" i="1"/>
  <c r="AW7" i="1"/>
  <c r="CL30" i="1"/>
  <c r="AA32" i="1"/>
  <c r="AV32" i="1" s="1"/>
  <c r="CU62" i="1"/>
  <c r="CL37" i="1"/>
  <c r="AA55" i="1"/>
  <c r="AV55" i="1" s="1"/>
  <c r="CN66" i="1"/>
  <c r="CL66" i="1" s="1"/>
  <c r="AW88" i="1"/>
  <c r="BD112" i="1"/>
  <c r="AA23" i="1"/>
  <c r="AV23" i="1" s="1"/>
  <c r="BB62" i="1"/>
  <c r="AA74" i="1"/>
  <c r="AV74" i="1" s="1"/>
  <c r="AY102" i="1"/>
  <c r="AB102" i="1"/>
  <c r="AA102" i="1" s="1"/>
  <c r="AV102" i="1" s="1"/>
  <c r="BJ138" i="1"/>
  <c r="BF25" i="1"/>
  <c r="AW27" i="1"/>
  <c r="AW38" i="1"/>
  <c r="Z138" i="1"/>
  <c r="Z141" i="1" s="1"/>
  <c r="Z143" i="1" s="1"/>
  <c r="BP4" i="1"/>
  <c r="DD4" i="1"/>
  <c r="CL4" i="1" s="1"/>
  <c r="G4" i="1"/>
  <c r="BQ4" i="1" s="1"/>
  <c r="CK4" i="1" s="1"/>
  <c r="AW6" i="1"/>
  <c r="CL20" i="1"/>
  <c r="AY4" i="1"/>
  <c r="AD25" i="1"/>
  <c r="AB4" i="1"/>
  <c r="AA4" i="1" s="1"/>
  <c r="AV4" i="1" s="1"/>
  <c r="AA7" i="1"/>
  <c r="AV7" i="1" s="1"/>
  <c r="CL12" i="1"/>
  <c r="BQ17" i="1"/>
  <c r="CK17" i="1" s="1"/>
  <c r="BQ26" i="1"/>
  <c r="CK26" i="1" s="1"/>
  <c r="CL27" i="1"/>
  <c r="CL50" i="1"/>
  <c r="AW55" i="1"/>
  <c r="AW59" i="1"/>
  <c r="CL77" i="1"/>
  <c r="AW79" i="1"/>
  <c r="CL86" i="1"/>
  <c r="AY92" i="1"/>
  <c r="BJ25" i="1"/>
  <c r="CS136" i="1"/>
  <c r="DB136" i="1"/>
  <c r="AW19" i="1"/>
  <c r="O132" i="1"/>
  <c r="W132" i="1"/>
  <c r="AH132" i="1"/>
  <c r="AD62" i="1"/>
  <c r="BQ33" i="1"/>
  <c r="CK33" i="1" s="1"/>
  <c r="BQ47" i="1"/>
  <c r="CK47" i="1" s="1"/>
  <c r="CL52" i="1"/>
  <c r="AY60" i="1"/>
  <c r="AW60" i="1" s="1"/>
  <c r="AW64" i="1"/>
  <c r="BN95" i="1"/>
  <c r="CL74" i="1"/>
  <c r="BQ115" i="1"/>
  <c r="CK115" i="1" s="1"/>
  <c r="AA125" i="1"/>
  <c r="AV125" i="1" s="1"/>
  <c r="H141" i="1"/>
  <c r="H143" i="1" s="1"/>
  <c r="H144" i="1" s="1"/>
  <c r="P141" i="1"/>
  <c r="P143" i="1" s="1"/>
  <c r="P144" i="1" s="1"/>
  <c r="Y141" i="1"/>
  <c r="Y143" i="1" s="1"/>
  <c r="AJ141" i="1"/>
  <c r="CB141" i="1"/>
  <c r="CB143" i="1" s="1"/>
  <c r="BO140" i="1"/>
  <c r="AY109" i="1"/>
  <c r="AW109" i="1" s="1"/>
  <c r="BK135" i="1"/>
  <c r="CL119" i="1"/>
  <c r="AZ136" i="1"/>
  <c r="BH136" i="1"/>
  <c r="CL14" i="1"/>
  <c r="AW22" i="1"/>
  <c r="Q132" i="1"/>
  <c r="AJ132" i="1"/>
  <c r="AR132" i="1"/>
  <c r="CG132" i="1"/>
  <c r="CL29" i="1"/>
  <c r="CL34" i="1"/>
  <c r="AW37" i="1"/>
  <c r="CL60" i="1"/>
  <c r="CL65" i="1"/>
  <c r="CU95" i="1"/>
  <c r="CO95" i="1"/>
  <c r="AA90" i="1"/>
  <c r="AV90" i="1" s="1"/>
  <c r="CW112" i="1"/>
  <c r="CL110" i="1"/>
  <c r="AA116" i="1"/>
  <c r="AV116" i="1" s="1"/>
  <c r="BD135" i="1"/>
  <c r="BL135" i="1"/>
  <c r="CP135" i="1"/>
  <c r="CX135" i="1"/>
  <c r="AB117" i="1"/>
  <c r="AA117" i="1" s="1"/>
  <c r="AV117" i="1" s="1"/>
  <c r="AY122" i="1"/>
  <c r="AY135" i="1" s="1"/>
  <c r="AY125" i="1"/>
  <c r="AW125" i="1" s="1"/>
  <c r="BV141" i="1"/>
  <c r="BV143" i="1" s="1"/>
  <c r="CL75" i="1"/>
  <c r="CL85" i="1"/>
  <c r="BO112" i="1"/>
  <c r="CY114" i="1"/>
  <c r="CY134" i="1" s="1"/>
  <c r="BE135" i="1"/>
  <c r="BO135" i="1"/>
  <c r="K141" i="1"/>
  <c r="K143" i="1" s="1"/>
  <c r="S141" i="1"/>
  <c r="S143" i="1" s="1"/>
  <c r="CL6" i="1"/>
  <c r="BQ7" i="1"/>
  <c r="CK7" i="1" s="1"/>
  <c r="AW10" i="1"/>
  <c r="CL15" i="1"/>
  <c r="CL21" i="1"/>
  <c r="AL132" i="1"/>
  <c r="AL144" i="1" s="1"/>
  <c r="AW31" i="1"/>
  <c r="CS62" i="1"/>
  <c r="BQ36" i="1"/>
  <c r="CK36" i="1" s="1"/>
  <c r="AW51" i="1"/>
  <c r="AW53" i="1"/>
  <c r="CL53" i="1"/>
  <c r="BB95" i="1"/>
  <c r="CL78" i="1"/>
  <c r="AY84" i="1"/>
  <c r="AW84" i="1" s="1"/>
  <c r="AW85" i="1"/>
  <c r="AB114" i="1"/>
  <c r="AA114" i="1" s="1"/>
  <c r="AV114" i="1" s="1"/>
  <c r="CR130" i="1"/>
  <c r="CZ134" i="1"/>
  <c r="AW115" i="1"/>
  <c r="BF135" i="1"/>
  <c r="BP120" i="1"/>
  <c r="AW120" i="1" s="1"/>
  <c r="CL121" i="1"/>
  <c r="CN122" i="1"/>
  <c r="L141" i="1"/>
  <c r="L143" i="1" s="1"/>
  <c r="L144" i="1" s="1"/>
  <c r="T141" i="1"/>
  <c r="T143" i="1" s="1"/>
  <c r="AF141" i="1"/>
  <c r="AF143" i="1" s="1"/>
  <c r="AO141" i="1"/>
  <c r="AO143" i="1" s="1"/>
  <c r="BX141" i="1"/>
  <c r="BX143" i="1" s="1"/>
  <c r="CF141" i="1"/>
  <c r="CF143" i="1" s="1"/>
  <c r="CL33" i="1"/>
  <c r="AW40" i="1"/>
  <c r="AW42" i="1"/>
  <c r="BO62" i="1"/>
  <c r="AW48" i="1"/>
  <c r="AW75" i="1"/>
  <c r="AW82" i="1"/>
  <c r="AW94" i="1"/>
  <c r="CL100" i="1"/>
  <c r="CS130" i="1"/>
  <c r="BQ116" i="1"/>
  <c r="CK116" i="1" s="1"/>
  <c r="AW117" i="1"/>
  <c r="AB123" i="1"/>
  <c r="AA123" i="1" s="1"/>
  <c r="AV123" i="1" s="1"/>
  <c r="AT130" i="1"/>
  <c r="AT132" i="1" s="1"/>
  <c r="CG143" i="1"/>
  <c r="O141" i="1"/>
  <c r="O143" i="1" s="1"/>
  <c r="CZ25" i="1"/>
  <c r="CL7" i="1"/>
  <c r="CV25" i="1"/>
  <c r="AW20" i="1"/>
  <c r="M132" i="1"/>
  <c r="U132" i="1"/>
  <c r="AF132" i="1"/>
  <c r="AF144" i="1" s="1"/>
  <c r="BC137" i="1"/>
  <c r="BK62" i="1"/>
  <c r="AW33" i="1"/>
  <c r="CL41" i="1"/>
  <c r="AW47" i="1"/>
  <c r="BQ49" i="1"/>
  <c r="CK49" i="1" s="1"/>
  <c r="AW56" i="1"/>
  <c r="CP62" i="1"/>
  <c r="DA62" i="1"/>
  <c r="DA132" i="1" s="1"/>
  <c r="CL73" i="1"/>
  <c r="AW78" i="1"/>
  <c r="BQ80" i="1"/>
  <c r="CK80" i="1" s="1"/>
  <c r="CL109" i="1"/>
  <c r="AB110" i="1"/>
  <c r="AA110" i="1" s="1"/>
  <c r="AV110" i="1" s="1"/>
  <c r="BE134" i="1"/>
  <c r="CQ130" i="1"/>
  <c r="BJ135" i="1"/>
  <c r="N141" i="1"/>
  <c r="N143" i="1" s="1"/>
  <c r="N144" i="1" s="1"/>
  <c r="V141" i="1"/>
  <c r="V143" i="1" s="1"/>
  <c r="V144" i="1" s="1"/>
  <c r="AH141" i="1"/>
  <c r="AH143" i="1" s="1"/>
  <c r="BZ141" i="1"/>
  <c r="BZ143" i="1" s="1"/>
  <c r="BZ144" i="1" s="1"/>
  <c r="AW100" i="1"/>
  <c r="BA25" i="1"/>
  <c r="CW138" i="1"/>
  <c r="CW25" i="1"/>
  <c r="BQ21" i="1"/>
  <c r="CK21" i="1" s="1"/>
  <c r="BQ14" i="1"/>
  <c r="CK14" i="1" s="1"/>
  <c r="CQ136" i="1"/>
  <c r="CP25" i="1"/>
  <c r="CX25" i="1"/>
  <c r="BL25" i="1"/>
  <c r="BE138" i="1"/>
  <c r="BE25" i="1"/>
  <c r="BN138" i="1"/>
  <c r="BN25" i="1"/>
  <c r="CY25" i="1"/>
  <c r="AX136" i="1"/>
  <c r="BQ8" i="1"/>
  <c r="CK8" i="1" s="1"/>
  <c r="CL10" i="1"/>
  <c r="AA12" i="1"/>
  <c r="AV12" i="1" s="1"/>
  <c r="AU138" i="1"/>
  <c r="BP13" i="1"/>
  <c r="AW13" i="1" s="1"/>
  <c r="AB13" i="1"/>
  <c r="AU25" i="1"/>
  <c r="BL139" i="1"/>
  <c r="BL134" i="1"/>
  <c r="BL130" i="1"/>
  <c r="BB130" i="1"/>
  <c r="AA21" i="1"/>
  <c r="AV21" i="1" s="1"/>
  <c r="BT25" i="1"/>
  <c r="CV62" i="1"/>
  <c r="BU137" i="1"/>
  <c r="BR28" i="1"/>
  <c r="BU62" i="1"/>
  <c r="CL36" i="1"/>
  <c r="BT137" i="1"/>
  <c r="BT62" i="1"/>
  <c r="BR39" i="1"/>
  <c r="AA59" i="1"/>
  <c r="AV59" i="1" s="1"/>
  <c r="BK139" i="1"/>
  <c r="BQ68" i="1"/>
  <c r="CK68" i="1" s="1"/>
  <c r="AN95" i="1"/>
  <c r="AB72" i="1"/>
  <c r="BI72" i="1"/>
  <c r="AW72" i="1" s="1"/>
  <c r="BQ89" i="1"/>
  <c r="CK89" i="1" s="1"/>
  <c r="BN142" i="1"/>
  <c r="BN112" i="1"/>
  <c r="AZ138" i="1"/>
  <c r="BH138" i="1"/>
  <c r="CR138" i="1"/>
  <c r="CZ138" i="1"/>
  <c r="AA5" i="1"/>
  <c r="AV5" i="1" s="1"/>
  <c r="BT138" i="1"/>
  <c r="AA8" i="1"/>
  <c r="AV8" i="1" s="1"/>
  <c r="BB136" i="1"/>
  <c r="BJ136" i="1"/>
  <c r="CT136" i="1"/>
  <c r="DC136" i="1"/>
  <c r="AA11" i="1"/>
  <c r="AV11" i="1" s="1"/>
  <c r="BQ13" i="1"/>
  <c r="CK13" i="1" s="1"/>
  <c r="BQ15" i="1"/>
  <c r="CK15" i="1" s="1"/>
  <c r="BQ16" i="1"/>
  <c r="CK16" i="1" s="1"/>
  <c r="CL19" i="1"/>
  <c r="AZ25" i="1"/>
  <c r="BV132" i="1"/>
  <c r="CD132" i="1"/>
  <c r="AA26" i="1"/>
  <c r="AV26" i="1" s="1"/>
  <c r="BD62" i="1"/>
  <c r="BL62" i="1"/>
  <c r="CL32" i="1"/>
  <c r="CL35" i="1"/>
  <c r="AA41" i="1"/>
  <c r="AV41" i="1" s="1"/>
  <c r="AW49" i="1"/>
  <c r="BQ50" i="1"/>
  <c r="CK50" i="1" s="1"/>
  <c r="CN54" i="1"/>
  <c r="CL54" i="1" s="1"/>
  <c r="CL56" i="1"/>
  <c r="BD139" i="1"/>
  <c r="BD95" i="1"/>
  <c r="BL138" i="1"/>
  <c r="BL95" i="1"/>
  <c r="AA66" i="1"/>
  <c r="AV66" i="1" s="1"/>
  <c r="CY72" i="1"/>
  <c r="CL72" i="1" s="1"/>
  <c r="BR72" i="1"/>
  <c r="BQ74" i="1"/>
  <c r="CK74" i="1" s="1"/>
  <c r="CL89" i="1"/>
  <c r="AX130" i="1"/>
  <c r="AW113" i="1"/>
  <c r="BF134" i="1"/>
  <c r="BF130" i="1"/>
  <c r="BP134" i="1"/>
  <c r="BA137" i="1"/>
  <c r="BA62" i="1"/>
  <c r="AE137" i="1"/>
  <c r="AE62" i="1"/>
  <c r="AZ28" i="1"/>
  <c r="AZ137" i="1" s="1"/>
  <c r="AA104" i="1"/>
  <c r="AV104" i="1" s="1"/>
  <c r="AX138" i="1"/>
  <c r="AX25" i="1"/>
  <c r="CX138" i="1"/>
  <c r="BS132" i="1"/>
  <c r="BR42" i="1"/>
  <c r="CO42" i="1"/>
  <c r="CL42" i="1" s="1"/>
  <c r="BQ56" i="1"/>
  <c r="CK56" i="1" s="1"/>
  <c r="BQ70" i="1"/>
  <c r="CK70" i="1" s="1"/>
  <c r="AA70" i="1"/>
  <c r="AV70" i="1" s="1"/>
  <c r="AB106" i="1"/>
  <c r="AD112" i="1"/>
  <c r="BD134" i="1"/>
  <c r="BD130" i="1"/>
  <c r="CP134" i="1"/>
  <c r="CP130" i="1"/>
  <c r="AN138" i="1"/>
  <c r="BI128" i="1"/>
  <c r="AW128" i="1" s="1"/>
  <c r="AB128" i="1"/>
  <c r="BG138" i="1"/>
  <c r="BG25" i="1"/>
  <c r="BP138" i="1"/>
  <c r="CQ138" i="1"/>
  <c r="AA6" i="1"/>
  <c r="AV6" i="1" s="1"/>
  <c r="G136" i="1"/>
  <c r="BA136" i="1"/>
  <c r="DB138" i="1"/>
  <c r="BK136" i="1"/>
  <c r="CU136" i="1"/>
  <c r="AW12" i="1"/>
  <c r="BE137" i="1"/>
  <c r="BN137" i="1"/>
  <c r="BN62" i="1"/>
  <c r="CL47" i="1"/>
  <c r="AA53" i="1"/>
  <c r="AV53" i="1" s="1"/>
  <c r="CL57" i="1"/>
  <c r="BE139" i="1"/>
  <c r="BE95" i="1"/>
  <c r="BO139" i="1"/>
  <c r="BO95" i="1"/>
  <c r="DD72" i="1"/>
  <c r="DD95" i="1" s="1"/>
  <c r="CJ139" i="1"/>
  <c r="AW81" i="1"/>
  <c r="BQ105" i="1"/>
  <c r="CK105" i="1" s="1"/>
  <c r="CL107" i="1"/>
  <c r="BQ119" i="1"/>
  <c r="CK119" i="1" s="1"/>
  <c r="AW126" i="1"/>
  <c r="BQ127" i="1"/>
  <c r="CK127" i="1" s="1"/>
  <c r="BB138" i="1"/>
  <c r="AD136" i="1"/>
  <c r="AB136" i="1" s="1"/>
  <c r="AY8" i="1"/>
  <c r="AY136" i="1" s="1"/>
  <c r="BD136" i="1"/>
  <c r="BM136" i="1"/>
  <c r="BM141" i="1" s="1"/>
  <c r="BM143" i="1" s="1"/>
  <c r="BL136" i="1"/>
  <c r="CN8" i="1"/>
  <c r="CN136" i="1" s="1"/>
  <c r="CV136" i="1"/>
  <c r="BP9" i="1"/>
  <c r="BP136" i="1" s="1"/>
  <c r="CL17" i="1"/>
  <c r="CL18" i="1"/>
  <c r="CN23" i="1"/>
  <c r="CL23" i="1" s="1"/>
  <c r="BR23" i="1"/>
  <c r="BR25" i="1" s="1"/>
  <c r="J132" i="1"/>
  <c r="R132" i="1"/>
  <c r="Z25" i="1"/>
  <c r="Z132" i="1" s="1"/>
  <c r="BB25" i="1"/>
  <c r="AX62" i="1"/>
  <c r="AX137" i="1"/>
  <c r="BF137" i="1"/>
  <c r="BF62" i="1"/>
  <c r="CQ137" i="1"/>
  <c r="CQ62" i="1"/>
  <c r="CY137" i="1"/>
  <c r="CY62" i="1"/>
  <c r="AA27" i="1"/>
  <c r="AV27" i="1" s="1"/>
  <c r="CO28" i="1"/>
  <c r="CO62" i="1" s="1"/>
  <c r="CN39" i="1"/>
  <c r="CL39" i="1" s="1"/>
  <c r="AA60" i="1"/>
  <c r="AV60" i="1" s="1"/>
  <c r="CQ139" i="1"/>
  <c r="CQ95" i="1"/>
  <c r="AA89" i="1"/>
  <c r="AV89" i="1" s="1"/>
  <c r="BL108" i="1"/>
  <c r="AW110" i="1"/>
  <c r="CU112" i="1"/>
  <c r="BR114" i="1"/>
  <c r="BU134" i="1"/>
  <c r="BU130" i="1"/>
  <c r="CO114" i="1"/>
  <c r="CO134" i="1" s="1"/>
  <c r="CV137" i="1"/>
  <c r="BF138" i="1"/>
  <c r="BO138" i="1"/>
  <c r="BO25" i="1"/>
  <c r="AA50" i="1"/>
  <c r="AV50" i="1" s="1"/>
  <c r="AA93" i="1"/>
  <c r="AV93" i="1" s="1"/>
  <c r="CX134" i="1"/>
  <c r="CX130" i="1"/>
  <c r="AA19" i="1"/>
  <c r="AV19" i="1" s="1"/>
  <c r="BK137" i="1"/>
  <c r="BA138" i="1"/>
  <c r="BI25" i="1"/>
  <c r="CS138" i="1"/>
  <c r="CS25" i="1"/>
  <c r="CM136" i="1"/>
  <c r="BU138" i="1"/>
  <c r="BU25" i="1"/>
  <c r="BU132" i="1" s="1"/>
  <c r="CP137" i="1"/>
  <c r="BE136" i="1"/>
  <c r="BO136" i="1"/>
  <c r="CO136" i="1"/>
  <c r="CW136" i="1"/>
  <c r="CJ138" i="1"/>
  <c r="DD13" i="1"/>
  <c r="BQ24" i="1"/>
  <c r="CK24" i="1" s="1"/>
  <c r="BY132" i="1"/>
  <c r="CQ25" i="1"/>
  <c r="DB25" i="1"/>
  <c r="AA30" i="1"/>
  <c r="AV30" i="1" s="1"/>
  <c r="AA38" i="1"/>
  <c r="AV38" i="1" s="1"/>
  <c r="CL44" i="1"/>
  <c r="CL48" i="1"/>
  <c r="AW52" i="1"/>
  <c r="BQ52" i="1"/>
  <c r="CK52" i="1" s="1"/>
  <c r="DC62" i="1"/>
  <c r="AX139" i="1"/>
  <c r="AX95" i="1"/>
  <c r="BF95" i="1"/>
  <c r="CS95" i="1"/>
  <c r="AW65" i="1"/>
  <c r="AY66" i="1"/>
  <c r="AW66" i="1" s="1"/>
  <c r="BR92" i="1"/>
  <c r="CN92" i="1"/>
  <c r="CL92" i="1" s="1"/>
  <c r="BQ94" i="1"/>
  <c r="CK94" i="1" s="1"/>
  <c r="BQ103" i="1"/>
  <c r="CK103" i="1" s="1"/>
  <c r="AA108" i="1"/>
  <c r="AV108" i="1" s="1"/>
  <c r="AW116" i="1"/>
  <c r="BG135" i="1"/>
  <c r="CL76" i="1"/>
  <c r="BQ82" i="1"/>
  <c r="CK82" i="1" s="1"/>
  <c r="BQ108" i="1"/>
  <c r="CK108" i="1" s="1"/>
  <c r="CW134" i="1"/>
  <c r="CW130" i="1"/>
  <c r="CP138" i="1"/>
  <c r="BH25" i="1"/>
  <c r="AA45" i="1"/>
  <c r="AV45" i="1" s="1"/>
  <c r="AA49" i="1"/>
  <c r="AV49" i="1" s="1"/>
  <c r="G137" i="1"/>
  <c r="AW28" i="1"/>
  <c r="AW34" i="1"/>
  <c r="CL38" i="1"/>
  <c r="CL55" i="1"/>
  <c r="CV139" i="1"/>
  <c r="CV95" i="1"/>
  <c r="BC136" i="1"/>
  <c r="DD136" i="1"/>
  <c r="AW26" i="1"/>
  <c r="CX137" i="1"/>
  <c r="CM62" i="1"/>
  <c r="CL31" i="1"/>
  <c r="AB46" i="1"/>
  <c r="AY46" i="1"/>
  <c r="AW46" i="1" s="1"/>
  <c r="CM138" i="1"/>
  <c r="CM25" i="1"/>
  <c r="CU138" i="1"/>
  <c r="CU25" i="1"/>
  <c r="BQ6" i="1"/>
  <c r="CK6" i="1" s="1"/>
  <c r="BD138" i="1"/>
  <c r="BL137" i="1"/>
  <c r="CV138" i="1"/>
  <c r="BF136" i="1"/>
  <c r="AA22" i="1"/>
  <c r="AV22" i="1" s="1"/>
  <c r="BD25" i="1"/>
  <c r="CR25" i="1"/>
  <c r="AZ62" i="1"/>
  <c r="CS137" i="1"/>
  <c r="DB137" i="1"/>
  <c r="DB62" i="1"/>
  <c r="AB28" i="1"/>
  <c r="AD137" i="1"/>
  <c r="AA34" i="1"/>
  <c r="AV34" i="1" s="1"/>
  <c r="AY36" i="1"/>
  <c r="AB36" i="1"/>
  <c r="BQ37" i="1"/>
  <c r="CK37" i="1" s="1"/>
  <c r="BQ41" i="1"/>
  <c r="CK41" i="1" s="1"/>
  <c r="CC137" i="1"/>
  <c r="CC141" i="1" s="1"/>
  <c r="CC143" i="1" s="1"/>
  <c r="BR45" i="1"/>
  <c r="CW45" i="1"/>
  <c r="CL45" i="1" s="1"/>
  <c r="CC62" i="1"/>
  <c r="CC132" i="1" s="1"/>
  <c r="BQ46" i="1"/>
  <c r="CK46" i="1" s="1"/>
  <c r="AA47" i="1"/>
  <c r="AV47" i="1" s="1"/>
  <c r="BQ59" i="1"/>
  <c r="CK59" i="1" s="1"/>
  <c r="G62" i="1"/>
  <c r="AZ139" i="1"/>
  <c r="AZ95" i="1"/>
  <c r="BH139" i="1"/>
  <c r="BH95" i="1"/>
  <c r="BQ64" i="1"/>
  <c r="CK64" i="1" s="1"/>
  <c r="AW67" i="1"/>
  <c r="AW68" i="1"/>
  <c r="CL71" i="1"/>
  <c r="BQ77" i="1"/>
  <c r="CK77" i="1" s="1"/>
  <c r="BQ90" i="1"/>
  <c r="CK90" i="1" s="1"/>
  <c r="BA142" i="1"/>
  <c r="BA112" i="1"/>
  <c r="CM142" i="1"/>
  <c r="CL97" i="1"/>
  <c r="CM112" i="1"/>
  <c r="DD142" i="1"/>
  <c r="DD112" i="1"/>
  <c r="BH142" i="1"/>
  <c r="BB112" i="1"/>
  <c r="BQ118" i="1"/>
  <c r="CK118" i="1" s="1"/>
  <c r="BR125" i="1"/>
  <c r="CN125" i="1"/>
  <c r="BI137" i="1"/>
  <c r="BI62" i="1"/>
  <c r="CT137" i="1"/>
  <c r="CT62" i="1"/>
  <c r="AD138" i="1"/>
  <c r="BC138" i="1"/>
  <c r="BK138" i="1"/>
  <c r="CT138" i="1"/>
  <c r="DC138" i="1"/>
  <c r="DC25" i="1"/>
  <c r="BG136" i="1"/>
  <c r="CP136" i="1"/>
  <c r="CX136" i="1"/>
  <c r="AW23" i="1"/>
  <c r="CT25" i="1"/>
  <c r="BG137" i="1"/>
  <c r="CR137" i="1"/>
  <c r="CR62" i="1"/>
  <c r="CZ137" i="1"/>
  <c r="CZ62" i="1"/>
  <c r="AA31" i="1"/>
  <c r="AV31" i="1" s="1"/>
  <c r="AA37" i="1"/>
  <c r="AV37" i="1" s="1"/>
  <c r="CL40" i="1"/>
  <c r="AW41" i="1"/>
  <c r="CL51" i="1"/>
  <c r="BQ53" i="1"/>
  <c r="CK53" i="1" s="1"/>
  <c r="CL58" i="1"/>
  <c r="BM62" i="1"/>
  <c r="BM132" i="1" s="1"/>
  <c r="BF139" i="1"/>
  <c r="BP139" i="1"/>
  <c r="CP139" i="1"/>
  <c r="CP95" i="1"/>
  <c r="CX139" i="1"/>
  <c r="CX95" i="1"/>
  <c r="CW95" i="1"/>
  <c r="AW74" i="1"/>
  <c r="AA79" i="1"/>
  <c r="AV79" i="1" s="1"/>
  <c r="CL81" i="1"/>
  <c r="CL82" i="1"/>
  <c r="AA87" i="1"/>
  <c r="AV87" i="1" s="1"/>
  <c r="AW90" i="1"/>
  <c r="AW92" i="1"/>
  <c r="BP95" i="1"/>
  <c r="BL103" i="1"/>
  <c r="AW103" i="1" s="1"/>
  <c r="AB103" i="1"/>
  <c r="CL118" i="1"/>
  <c r="CZ130" i="1"/>
  <c r="CX140" i="1"/>
  <c r="BQ85" i="1"/>
  <c r="CK85" i="1" s="1"/>
  <c r="AW87" i="1"/>
  <c r="CL90" i="1"/>
  <c r="CL91" i="1"/>
  <c r="BE142" i="1"/>
  <c r="BE112" i="1"/>
  <c r="CQ142" i="1"/>
  <c r="CQ112" i="1"/>
  <c r="CY142" i="1"/>
  <c r="CY112" i="1"/>
  <c r="CL103" i="1"/>
  <c r="BT142" i="1"/>
  <c r="CN105" i="1"/>
  <c r="CL105" i="1" s="1"/>
  <c r="BC135" i="1"/>
  <c r="BC130" i="1"/>
  <c r="CO135" i="1"/>
  <c r="CW135" i="1"/>
  <c r="AZ130" i="1"/>
  <c r="CU130" i="1"/>
  <c r="CE136" i="1"/>
  <c r="BR136" i="1" s="1"/>
  <c r="CY129" i="1"/>
  <c r="CL129" i="1" s="1"/>
  <c r="BR129" i="1"/>
  <c r="G142" i="1"/>
  <c r="BB139" i="1"/>
  <c r="CT139" i="1"/>
  <c r="CT95" i="1"/>
  <c r="DC139" i="1"/>
  <c r="BQ65" i="1"/>
  <c r="CK65" i="1" s="1"/>
  <c r="BN139" i="1"/>
  <c r="CL68" i="1"/>
  <c r="CE139" i="1"/>
  <c r="BR69" i="1"/>
  <c r="BQ79" i="1"/>
  <c r="CK79" i="1" s="1"/>
  <c r="CL94" i="1"/>
  <c r="CE95" i="1"/>
  <c r="AY142" i="1"/>
  <c r="BG142" i="1"/>
  <c r="AW98" i="1"/>
  <c r="AX101" i="1"/>
  <c r="AW101" i="1" s="1"/>
  <c r="AB101" i="1"/>
  <c r="CS112" i="1"/>
  <c r="DB112" i="1"/>
  <c r="AA107" i="1"/>
  <c r="AV107" i="1" s="1"/>
  <c r="CL111" i="1"/>
  <c r="BG112" i="1"/>
  <c r="BE130" i="1"/>
  <c r="BS141" i="1"/>
  <c r="BS143" i="1" s="1"/>
  <c r="BQ29" i="1"/>
  <c r="CK29" i="1" s="1"/>
  <c r="AW32" i="1"/>
  <c r="AA33" i="1"/>
  <c r="AV33" i="1" s="1"/>
  <c r="AW43" i="1"/>
  <c r="AU137" i="1"/>
  <c r="AB44" i="1"/>
  <c r="BP44" i="1"/>
  <c r="BP137" i="1" s="1"/>
  <c r="CL49" i="1"/>
  <c r="AA56" i="1"/>
  <c r="AV56" i="1" s="1"/>
  <c r="AU62" i="1"/>
  <c r="AD139" i="1"/>
  <c r="AD95" i="1"/>
  <c r="AB63" i="1"/>
  <c r="AY63" i="1"/>
  <c r="CM139" i="1"/>
  <c r="CM95" i="1"/>
  <c r="CU139" i="1"/>
  <c r="DD139" i="1"/>
  <c r="CL87" i="1"/>
  <c r="AA92" i="1"/>
  <c r="AV92" i="1" s="1"/>
  <c r="DC95" i="1"/>
  <c r="BQ99" i="1"/>
  <c r="CK99" i="1" s="1"/>
  <c r="BQ101" i="1"/>
  <c r="CK101" i="1" s="1"/>
  <c r="AW106" i="1"/>
  <c r="CN134" i="1"/>
  <c r="CL113" i="1"/>
  <c r="CV134" i="1"/>
  <c r="CV130" i="1"/>
  <c r="CL117" i="1"/>
  <c r="BP119" i="1"/>
  <c r="AU130" i="1"/>
  <c r="AB119" i="1"/>
  <c r="BO137" i="1"/>
  <c r="CJ62" i="1"/>
  <c r="G139" i="1"/>
  <c r="G95" i="1"/>
  <c r="BG139" i="1"/>
  <c r="CO139" i="1"/>
  <c r="BQ67" i="1"/>
  <c r="CK67" i="1" s="1"/>
  <c r="AA68" i="1"/>
  <c r="AV68" i="1" s="1"/>
  <c r="BQ71" i="1"/>
  <c r="CK71" i="1" s="1"/>
  <c r="AW73" i="1"/>
  <c r="AW91" i="1"/>
  <c r="AW93" i="1"/>
  <c r="BH112" i="1"/>
  <c r="CL99" i="1"/>
  <c r="AQ112" i="1"/>
  <c r="AQ132" i="1" s="1"/>
  <c r="BL102" i="1"/>
  <c r="AW102" i="1" s="1"/>
  <c r="AU112" i="1"/>
  <c r="AU142" i="1"/>
  <c r="BP107" i="1"/>
  <c r="BP112" i="1" s="1"/>
  <c r="AW108" i="1"/>
  <c r="BO130" i="1"/>
  <c r="CR135" i="1"/>
  <c r="CZ135" i="1"/>
  <c r="BB135" i="1"/>
  <c r="CL124" i="1"/>
  <c r="CL126" i="1"/>
  <c r="I132" i="1"/>
  <c r="Y132" i="1"/>
  <c r="AG132" i="1"/>
  <c r="BB137" i="1"/>
  <c r="BJ137" i="1"/>
  <c r="CM137" i="1"/>
  <c r="CU137" i="1"/>
  <c r="BA139" i="1"/>
  <c r="BA95" i="1"/>
  <c r="BT139" i="1"/>
  <c r="CY139" i="1"/>
  <c r="AA64" i="1"/>
  <c r="AV64" i="1" s="1"/>
  <c r="BQ66" i="1"/>
  <c r="CK66" i="1" s="1"/>
  <c r="AA69" i="1"/>
  <c r="AV69" i="1" s="1"/>
  <c r="AW77" i="1"/>
  <c r="AA82" i="1"/>
  <c r="AV82" i="1" s="1"/>
  <c r="CL84" i="1"/>
  <c r="AW89" i="1"/>
  <c r="AA94" i="1"/>
  <c r="AV94" i="1" s="1"/>
  <c r="BG95" i="1"/>
  <c r="CV142" i="1"/>
  <c r="CV112" i="1"/>
  <c r="BQ98" i="1"/>
  <c r="CK98" i="1" s="1"/>
  <c r="BR102" i="1"/>
  <c r="CZ102" i="1"/>
  <c r="CL102" i="1" s="1"/>
  <c r="CL106" i="1"/>
  <c r="AE142" i="1"/>
  <c r="AE112" i="1"/>
  <c r="AZ111" i="1"/>
  <c r="AZ112" i="1" s="1"/>
  <c r="CS134" i="1"/>
  <c r="BH135" i="1"/>
  <c r="AN135" i="1"/>
  <c r="AB122" i="1"/>
  <c r="BI122" i="1"/>
  <c r="AJ143" i="1"/>
  <c r="BY141" i="1"/>
  <c r="BY143" i="1" s="1"/>
  <c r="BJ139" i="1"/>
  <c r="CJ95" i="1"/>
  <c r="CR139" i="1"/>
  <c r="CR95" i="1"/>
  <c r="CZ139" i="1"/>
  <c r="CZ95" i="1"/>
  <c r="CL67" i="1"/>
  <c r="CL69" i="1"/>
  <c r="CL79" i="1"/>
  <c r="CL80" i="1"/>
  <c r="BQ87" i="1"/>
  <c r="CK87" i="1" s="1"/>
  <c r="BC112" i="1"/>
  <c r="BC142" i="1"/>
  <c r="BK112" i="1"/>
  <c r="BK142" i="1"/>
  <c r="CO142" i="1"/>
  <c r="CO112" i="1"/>
  <c r="CW142" i="1"/>
  <c r="CL101" i="1"/>
  <c r="CL108" i="1"/>
  <c r="BQ110" i="1"/>
  <c r="CK110" i="1" s="1"/>
  <c r="CF112" i="1"/>
  <c r="CF132" i="1" s="1"/>
  <c r="DC130" i="1"/>
  <c r="AN130" i="1"/>
  <c r="CM135" i="1"/>
  <c r="CU135" i="1"/>
  <c r="AW121" i="1"/>
  <c r="AT141" i="1"/>
  <c r="AT143" i="1" s="1"/>
  <c r="K132" i="1"/>
  <c r="S132" i="1"/>
  <c r="S144" i="1" s="1"/>
  <c r="AI132" i="1"/>
  <c r="BW132" i="1"/>
  <c r="BW144" i="1" s="1"/>
  <c r="BD137" i="1"/>
  <c r="AU139" i="1"/>
  <c r="AU95" i="1"/>
  <c r="BC139" i="1"/>
  <c r="BC95" i="1"/>
  <c r="BK95" i="1"/>
  <c r="CS139" i="1"/>
  <c r="DB139" i="1"/>
  <c r="DB95" i="1"/>
  <c r="AA67" i="1"/>
  <c r="AV67" i="1" s="1"/>
  <c r="AW80" i="1"/>
  <c r="BJ95" i="1"/>
  <c r="BT95" i="1"/>
  <c r="CY95" i="1"/>
  <c r="AC142" i="1"/>
  <c r="AB97" i="1"/>
  <c r="AX97" i="1"/>
  <c r="BD142" i="1"/>
  <c r="CL98" i="1"/>
  <c r="BQ104" i="1"/>
  <c r="CK104" i="1" s="1"/>
  <c r="AW105" i="1"/>
  <c r="AC112" i="1"/>
  <c r="AC132" i="1" s="1"/>
  <c r="G134" i="1"/>
  <c r="CV135" i="1"/>
  <c r="AA118" i="1"/>
  <c r="AV118" i="1" s="1"/>
  <c r="CL120" i="1"/>
  <c r="BQ121" i="1"/>
  <c r="CK121" i="1" s="1"/>
  <c r="AB124" i="1"/>
  <c r="AY124" i="1"/>
  <c r="AW124" i="1" s="1"/>
  <c r="AD130" i="1"/>
  <c r="BO134" i="1"/>
  <c r="CA141" i="1"/>
  <c r="CA143" i="1" s="1"/>
  <c r="CI141" i="1"/>
  <c r="CI143" i="1" s="1"/>
  <c r="BF142" i="1"/>
  <c r="CP142" i="1"/>
  <c r="CX142" i="1"/>
  <c r="AD142" i="1"/>
  <c r="BF112" i="1"/>
  <c r="AY134" i="1"/>
  <c r="BG134" i="1"/>
  <c r="BG130" i="1"/>
  <c r="BI114" i="1"/>
  <c r="AW114" i="1" s="1"/>
  <c r="CE130" i="1"/>
  <c r="CE132" i="1" s="1"/>
  <c r="AX135" i="1"/>
  <c r="CQ135" i="1"/>
  <c r="CY135" i="1"/>
  <c r="BI129" i="1"/>
  <c r="BI136" i="1" s="1"/>
  <c r="AN139" i="1"/>
  <c r="G112" i="1"/>
  <c r="CR142" i="1"/>
  <c r="BQ111" i="1"/>
  <c r="CK111" i="1" s="1"/>
  <c r="CX112" i="1"/>
  <c r="BA134" i="1"/>
  <c r="BA130" i="1"/>
  <c r="DB134" i="1"/>
  <c r="AZ135" i="1"/>
  <c r="CS135" i="1"/>
  <c r="DB135" i="1"/>
  <c r="BR128" i="1"/>
  <c r="CY128" i="1"/>
  <c r="CY138" i="1" s="1"/>
  <c r="AB129" i="1"/>
  <c r="M141" i="1"/>
  <c r="M143" i="1" s="1"/>
  <c r="M144" i="1" s="1"/>
  <c r="U141" i="1"/>
  <c r="U143" i="1" s="1"/>
  <c r="U144" i="1" s="1"/>
  <c r="AE134" i="1"/>
  <c r="AM141" i="1"/>
  <c r="AM143" i="1" s="1"/>
  <c r="BI142" i="1"/>
  <c r="CS142" i="1"/>
  <c r="DB142" i="1"/>
  <c r="BI112" i="1"/>
  <c r="CP112" i="1"/>
  <c r="BJ130" i="1"/>
  <c r="CT134" i="1"/>
  <c r="BA135" i="1"/>
  <c r="AW118" i="1"/>
  <c r="BT135" i="1"/>
  <c r="BR135" i="1" s="1"/>
  <c r="BT130" i="1"/>
  <c r="AE130" i="1"/>
  <c r="BH130" i="1"/>
  <c r="AN134" i="1"/>
  <c r="CW139" i="1"/>
  <c r="BB142" i="1"/>
  <c r="BJ142" i="1"/>
  <c r="CT142" i="1"/>
  <c r="DC142" i="1"/>
  <c r="AQ142" i="1"/>
  <c r="BJ112" i="1"/>
  <c r="CR112" i="1"/>
  <c r="BK134" i="1"/>
  <c r="CM130" i="1"/>
  <c r="DD134" i="1"/>
  <c r="DD130" i="1"/>
  <c r="CL116" i="1"/>
  <c r="DD135" i="1"/>
  <c r="AS140" i="1"/>
  <c r="AB140" i="1" s="1"/>
  <c r="AS130" i="1"/>
  <c r="AS132" i="1" s="1"/>
  <c r="CH130" i="1"/>
  <c r="CH132" i="1" s="1"/>
  <c r="DB123" i="1"/>
  <c r="DB140" i="1" s="1"/>
  <c r="CH140" i="1"/>
  <c r="CH141" i="1" s="1"/>
  <c r="CH143" i="1" s="1"/>
  <c r="G130" i="1"/>
  <c r="BK130" i="1"/>
  <c r="X143" i="1"/>
  <c r="X144" i="1" s="1"/>
  <c r="BJ134" i="1"/>
  <c r="CM134" i="1"/>
  <c r="DA141" i="1"/>
  <c r="DA143" i="1" s="1"/>
  <c r="CT135" i="1"/>
  <c r="DC135" i="1"/>
  <c r="AU135" i="1"/>
  <c r="AA121" i="1"/>
  <c r="AV121" i="1" s="1"/>
  <c r="I141" i="1"/>
  <c r="I143" i="1" s="1"/>
  <c r="Q141" i="1"/>
  <c r="Q143" i="1" s="1"/>
  <c r="CD141" i="1"/>
  <c r="CD143" i="1" s="1"/>
  <c r="J141" i="1"/>
  <c r="J143" i="1" s="1"/>
  <c r="R141" i="1"/>
  <c r="R143" i="1" s="1"/>
  <c r="AI141" i="1"/>
  <c r="AI143" i="1" s="1"/>
  <c r="AQ141" i="1"/>
  <c r="AC141" i="1"/>
  <c r="AK141" i="1"/>
  <c r="AK143" i="1" s="1"/>
  <c r="AK144" i="1" s="1"/>
  <c r="CN142" i="1" l="1"/>
  <c r="CJ141" i="1"/>
  <c r="CJ143" i="1" s="1"/>
  <c r="AY112" i="1"/>
  <c r="CN112" i="1"/>
  <c r="BI95" i="1"/>
  <c r="AC143" i="1"/>
  <c r="DB130" i="1"/>
  <c r="DB132" i="1" s="1"/>
  <c r="BR142" i="1"/>
  <c r="CL122" i="1"/>
  <c r="AQ143" i="1"/>
  <c r="AQ144" i="1" s="1"/>
  <c r="CA144" i="1"/>
  <c r="AW4" i="1"/>
  <c r="BE141" i="1"/>
  <c r="BE143" i="1" s="1"/>
  <c r="CF144" i="1"/>
  <c r="AO144" i="1"/>
  <c r="DA144" i="1"/>
  <c r="BJ132" i="1"/>
  <c r="CE141" i="1"/>
  <c r="CE143" i="1" s="1"/>
  <c r="CL123" i="1"/>
  <c r="CN138" i="1"/>
  <c r="AW45" i="1"/>
  <c r="AM144" i="1"/>
  <c r="Q144" i="1"/>
  <c r="AB139" i="1"/>
  <c r="BT141" i="1"/>
  <c r="CC144" i="1"/>
  <c r="CL13" i="1"/>
  <c r="T144" i="1"/>
  <c r="BH141" i="1"/>
  <c r="BH143" i="1" s="1"/>
  <c r="DC141" i="1"/>
  <c r="DC143" i="1" s="1"/>
  <c r="BN132" i="1"/>
  <c r="CN139" i="1"/>
  <c r="BR140" i="1"/>
  <c r="BQ140" i="1" s="1"/>
  <c r="CK140" i="1" s="1"/>
  <c r="BG141" i="1"/>
  <c r="BI139" i="1"/>
  <c r="AG144" i="1"/>
  <c r="CL114" i="1"/>
  <c r="BR139" i="1"/>
  <c r="BQ139" i="1" s="1"/>
  <c r="CK139" i="1" s="1"/>
  <c r="BI134" i="1"/>
  <c r="AW134" i="1" s="1"/>
  <c r="BK141" i="1"/>
  <c r="BK143" i="1" s="1"/>
  <c r="AT144" i="1"/>
  <c r="AE132" i="1"/>
  <c r="Y144" i="1"/>
  <c r="CL61" i="1"/>
  <c r="AJ144" i="1"/>
  <c r="CQ141" i="1"/>
  <c r="CQ143" i="1" s="1"/>
  <c r="AC144" i="1"/>
  <c r="DD62" i="1"/>
  <c r="BI130" i="1"/>
  <c r="J144" i="1"/>
  <c r="CJ132" i="1"/>
  <c r="AN141" i="1"/>
  <c r="AN143" i="1" s="1"/>
  <c r="CW137" i="1"/>
  <c r="CW141" i="1" s="1"/>
  <c r="CW143" i="1" s="1"/>
  <c r="CU141" i="1"/>
  <c r="CU143" i="1" s="1"/>
  <c r="BH62" i="1"/>
  <c r="BH132" i="1" s="1"/>
  <c r="BH144" i="1" s="1"/>
  <c r="AE141" i="1"/>
  <c r="AE143" i="1" s="1"/>
  <c r="AY137" i="1"/>
  <c r="CN135" i="1"/>
  <c r="CL135" i="1" s="1"/>
  <c r="BC132" i="1"/>
  <c r="BT143" i="1"/>
  <c r="CO130" i="1"/>
  <c r="BB141" i="1"/>
  <c r="BB143" i="1" s="1"/>
  <c r="BF132" i="1"/>
  <c r="AU141" i="1"/>
  <c r="AU143" i="1" s="1"/>
  <c r="AX141" i="1"/>
  <c r="AI144" i="1"/>
  <c r="BP130" i="1"/>
  <c r="BC141" i="1"/>
  <c r="BC143" i="1" s="1"/>
  <c r="BC144" i="1" s="1"/>
  <c r="G25" i="1"/>
  <c r="BQ25" i="1" s="1"/>
  <c r="CK25" i="1" s="1"/>
  <c r="CL63" i="1"/>
  <c r="AZ141" i="1"/>
  <c r="CD144" i="1"/>
  <c r="BR138" i="1"/>
  <c r="CO25" i="1"/>
  <c r="AH144" i="1"/>
  <c r="BK132" i="1"/>
  <c r="CE144" i="1"/>
  <c r="DD25" i="1"/>
  <c r="BN141" i="1"/>
  <c r="BN143" i="1" s="1"/>
  <c r="BV144" i="1"/>
  <c r="CV132" i="1"/>
  <c r="CO138" i="1"/>
  <c r="CG144" i="1"/>
  <c r="AS141" i="1"/>
  <c r="AS143" i="1" s="1"/>
  <c r="AS144" i="1" s="1"/>
  <c r="AB135" i="1"/>
  <c r="AA135" i="1" s="1"/>
  <c r="AV135" i="1" s="1"/>
  <c r="AW111" i="1"/>
  <c r="K144" i="1"/>
  <c r="I144" i="1"/>
  <c r="AW129" i="1"/>
  <c r="AW122" i="1"/>
  <c r="DD138" i="1"/>
  <c r="DD141" i="1" s="1"/>
  <c r="DD143" i="1" s="1"/>
  <c r="BU141" i="1"/>
  <c r="BU143" i="1" s="1"/>
  <c r="BU144" i="1" s="1"/>
  <c r="G138" i="1"/>
  <c r="G141" i="1" s="1"/>
  <c r="BS144" i="1"/>
  <c r="O144" i="1"/>
  <c r="CJ144" i="1"/>
  <c r="AD132" i="1"/>
  <c r="CR141" i="1"/>
  <c r="CR143" i="1" s="1"/>
  <c r="AB25" i="1"/>
  <c r="AA25" i="1" s="1"/>
  <c r="AV25" i="1" s="1"/>
  <c r="CB144" i="1"/>
  <c r="CO137" i="1"/>
  <c r="BL112" i="1"/>
  <c r="BL132" i="1" s="1"/>
  <c r="BO132" i="1"/>
  <c r="BB132" i="1"/>
  <c r="AN132" i="1"/>
  <c r="AD141" i="1"/>
  <c r="AD143" i="1" s="1"/>
  <c r="CP132" i="1"/>
  <c r="AA140" i="1"/>
  <c r="AV140" i="1" s="1"/>
  <c r="AA136" i="1"/>
  <c r="AV136" i="1" s="1"/>
  <c r="AA139" i="1"/>
  <c r="AV139" i="1" s="1"/>
  <c r="BQ136" i="1"/>
  <c r="CK136" i="1" s="1"/>
  <c r="AA28" i="1"/>
  <c r="AV28" i="1" s="1"/>
  <c r="CR132" i="1"/>
  <c r="AA72" i="1"/>
  <c r="AV72" i="1" s="1"/>
  <c r="BQ39" i="1"/>
  <c r="CK39" i="1" s="1"/>
  <c r="BT132" i="1"/>
  <c r="AU132" i="1"/>
  <c r="AU144" i="1" s="1"/>
  <c r="BN144" i="1"/>
  <c r="AY62" i="1"/>
  <c r="DF90" i="1"/>
  <c r="CZ112" i="1"/>
  <c r="CZ132" i="1" s="1"/>
  <c r="CN130" i="1"/>
  <c r="CH144" i="1"/>
  <c r="AA46" i="1"/>
  <c r="AV46" i="1" s="1"/>
  <c r="BI132" i="1"/>
  <c r="CY130" i="1"/>
  <c r="BL142" i="1"/>
  <c r="AW107" i="1"/>
  <c r="AB95" i="1"/>
  <c r="AA63" i="1"/>
  <c r="AV63" i="1" s="1"/>
  <c r="BR134" i="1"/>
  <c r="BQ129" i="1"/>
  <c r="CK129" i="1" s="1"/>
  <c r="CI144" i="1"/>
  <c r="CL128" i="1"/>
  <c r="AA36" i="1"/>
  <c r="AV36" i="1" s="1"/>
  <c r="BD132" i="1"/>
  <c r="R144" i="1"/>
  <c r="CP141" i="1"/>
  <c r="CP143" i="1" s="1"/>
  <c r="BF141" i="1"/>
  <c r="BF143" i="1" s="1"/>
  <c r="AB134" i="1"/>
  <c r="AA124" i="1"/>
  <c r="AV124" i="1" s="1"/>
  <c r="AA122" i="1"/>
  <c r="AV122" i="1" s="1"/>
  <c r="AA101" i="1"/>
  <c r="AV101" i="1" s="1"/>
  <c r="CQ132" i="1"/>
  <c r="AW8" i="1"/>
  <c r="BJ141" i="1"/>
  <c r="BJ143" i="1" s="1"/>
  <c r="BJ144" i="1" s="1"/>
  <c r="BQ135" i="1"/>
  <c r="CK135" i="1" s="1"/>
  <c r="CZ142" i="1"/>
  <c r="CL142" i="1" s="1"/>
  <c r="BP142" i="1"/>
  <c r="AX142" i="1"/>
  <c r="AX143" i="1" s="1"/>
  <c r="AW97" i="1"/>
  <c r="AX112" i="1"/>
  <c r="AX132" i="1" s="1"/>
  <c r="AA103" i="1"/>
  <c r="AV103" i="1" s="1"/>
  <c r="AB138" i="1"/>
  <c r="BQ125" i="1"/>
  <c r="CK125" i="1" s="1"/>
  <c r="CM132" i="1"/>
  <c r="BY144" i="1"/>
  <c r="BQ114" i="1"/>
  <c r="CK114" i="1" s="1"/>
  <c r="BR130" i="1"/>
  <c r="BQ23" i="1"/>
  <c r="CK23" i="1" s="1"/>
  <c r="CN62" i="1"/>
  <c r="BD141" i="1"/>
  <c r="BD143" i="1" s="1"/>
  <c r="BR62" i="1"/>
  <c r="BQ28" i="1"/>
  <c r="CK28" i="1" s="1"/>
  <c r="AW136" i="1"/>
  <c r="CY136" i="1"/>
  <c r="CY141" i="1" s="1"/>
  <c r="CY143" i="1" s="1"/>
  <c r="CM141" i="1"/>
  <c r="CM143" i="1" s="1"/>
  <c r="CL134" i="1"/>
  <c r="DB141" i="1"/>
  <c r="DB143" i="1" s="1"/>
  <c r="BG143" i="1"/>
  <c r="AB112" i="1"/>
  <c r="AA97" i="1"/>
  <c r="AV97" i="1" s="1"/>
  <c r="CL125" i="1"/>
  <c r="BQ45" i="1"/>
  <c r="CK45" i="1" s="1"/>
  <c r="AW119" i="1"/>
  <c r="AW137" i="1"/>
  <c r="CN137" i="1"/>
  <c r="AW9" i="1"/>
  <c r="AW44" i="1"/>
  <c r="BI135" i="1"/>
  <c r="AA129" i="1"/>
  <c r="AV129" i="1" s="1"/>
  <c r="AZ142" i="1"/>
  <c r="BP135" i="1"/>
  <c r="BP141" i="1" s="1"/>
  <c r="AY130" i="1"/>
  <c r="AB142" i="1"/>
  <c r="CS141" i="1"/>
  <c r="CS143" i="1" s="1"/>
  <c r="BQ102" i="1"/>
  <c r="CK102" i="1" s="1"/>
  <c r="CV141" i="1"/>
  <c r="CV143" i="1" s="1"/>
  <c r="CV144" i="1" s="1"/>
  <c r="CL140" i="1"/>
  <c r="AB137" i="1"/>
  <c r="CS132" i="1"/>
  <c r="BG132" i="1"/>
  <c r="AA128" i="1"/>
  <c r="AV128" i="1" s="1"/>
  <c r="AA106" i="1"/>
  <c r="AV106" i="1" s="1"/>
  <c r="BQ42" i="1"/>
  <c r="CK42" i="1" s="1"/>
  <c r="AB62" i="1"/>
  <c r="BL141" i="1"/>
  <c r="CY132" i="1"/>
  <c r="CX132" i="1"/>
  <c r="CW62" i="1"/>
  <c r="CW132" i="1" s="1"/>
  <c r="BA132" i="1"/>
  <c r="BQ69" i="1"/>
  <c r="CK69" i="1" s="1"/>
  <c r="BQ142" i="1"/>
  <c r="CK142" i="1" s="1"/>
  <c r="DC132" i="1"/>
  <c r="CX141" i="1"/>
  <c r="CX143" i="1" s="1"/>
  <c r="AW36" i="1"/>
  <c r="CT141" i="1"/>
  <c r="CT143" i="1" s="1"/>
  <c r="BQ128" i="1"/>
  <c r="CK128" i="1" s="1"/>
  <c r="BO141" i="1"/>
  <c r="BO143" i="1" s="1"/>
  <c r="BO144" i="1" s="1"/>
  <c r="CL139" i="1"/>
  <c r="BR95" i="1"/>
  <c r="BP62" i="1"/>
  <c r="AY25" i="1"/>
  <c r="BQ72" i="1"/>
  <c r="CK72" i="1" s="1"/>
  <c r="AB130" i="1"/>
  <c r="AA13" i="1"/>
  <c r="AV13" i="1" s="1"/>
  <c r="CN25" i="1"/>
  <c r="CL8" i="1"/>
  <c r="BA141" i="1"/>
  <c r="BA143" i="1" s="1"/>
  <c r="BR112" i="1"/>
  <c r="CZ141" i="1"/>
  <c r="AA119" i="1"/>
  <c r="AV119" i="1" s="1"/>
  <c r="AY139" i="1"/>
  <c r="AY95" i="1"/>
  <c r="AA44" i="1"/>
  <c r="AV44" i="1" s="1"/>
  <c r="CT132" i="1"/>
  <c r="CL112" i="1"/>
  <c r="BP25" i="1"/>
  <c r="CU132" i="1"/>
  <c r="BQ92" i="1"/>
  <c r="CK92" i="1" s="1"/>
  <c r="AW63" i="1"/>
  <c r="AW95" i="1" s="1"/>
  <c r="BI138" i="1"/>
  <c r="AW138" i="1" s="1"/>
  <c r="Z144" i="1"/>
  <c r="CN95" i="1"/>
  <c r="AY138" i="1"/>
  <c r="CL28" i="1"/>
  <c r="AZ132" i="1"/>
  <c r="BR137" i="1"/>
  <c r="BE132" i="1"/>
  <c r="BE144" i="1" s="1"/>
  <c r="CO132" i="1"/>
  <c r="CL62" i="1" l="1"/>
  <c r="DC144" i="1"/>
  <c r="AZ143" i="1"/>
  <c r="AE144" i="1"/>
  <c r="BD144" i="1"/>
  <c r="CS144" i="1"/>
  <c r="BP143" i="1"/>
  <c r="BQ138" i="1"/>
  <c r="CK138" i="1" s="1"/>
  <c r="AN144" i="1"/>
  <c r="BK144" i="1"/>
  <c r="CQ144" i="1"/>
  <c r="DD132" i="1"/>
  <c r="AB132" i="1"/>
  <c r="AA132" i="1" s="1"/>
  <c r="AV132" i="1" s="1"/>
  <c r="AY141" i="1"/>
  <c r="AY143" i="1" s="1"/>
  <c r="CZ143" i="1"/>
  <c r="CZ144" i="1" s="1"/>
  <c r="BF144" i="1"/>
  <c r="BB144" i="1"/>
  <c r="AD144" i="1"/>
  <c r="CW144" i="1"/>
  <c r="CP144" i="1"/>
  <c r="CL137" i="1"/>
  <c r="G132" i="1"/>
  <c r="CL95" i="1"/>
  <c r="CR144" i="1"/>
  <c r="CU144" i="1"/>
  <c r="CO141" i="1"/>
  <c r="CO143" i="1" s="1"/>
  <c r="CO144" i="1" s="1"/>
  <c r="AW130" i="1"/>
  <c r="CN141" i="1"/>
  <c r="CN143" i="1" s="1"/>
  <c r="BR132" i="1"/>
  <c r="BQ132" i="1" s="1"/>
  <c r="CK132" i="1" s="1"/>
  <c r="CX144" i="1"/>
  <c r="BI141" i="1"/>
  <c r="BI143" i="1" s="1"/>
  <c r="BI144" i="1" s="1"/>
  <c r="BT144" i="1"/>
  <c r="CN132" i="1"/>
  <c r="CL138" i="1"/>
  <c r="BL143" i="1"/>
  <c r="BL144" i="1" s="1"/>
  <c r="BG144" i="1"/>
  <c r="DB144" i="1"/>
  <c r="CL130" i="1"/>
  <c r="CM144" i="1"/>
  <c r="BQ130" i="1"/>
  <c r="CK130" i="1" s="1"/>
  <c r="AW139" i="1"/>
  <c r="AX144" i="1"/>
  <c r="AA130" i="1"/>
  <c r="AV130" i="1" s="1"/>
  <c r="AW135" i="1"/>
  <c r="AW62" i="1"/>
  <c r="AA112" i="1"/>
  <c r="AV112" i="1" s="1"/>
  <c r="G144" i="1"/>
  <c r="CT144" i="1"/>
  <c r="AA137" i="1"/>
  <c r="AV137" i="1" s="1"/>
  <c r="BQ62" i="1"/>
  <c r="AW25" i="1"/>
  <c r="CL25" i="1"/>
  <c r="BQ95" i="1"/>
  <c r="CK95" i="1" s="1"/>
  <c r="AA142" i="1"/>
  <c r="AV142" i="1" s="1"/>
  <c r="CK62" i="1"/>
  <c r="G143" i="1"/>
  <c r="BQ137" i="1"/>
  <c r="CK137" i="1" s="1"/>
  <c r="BA144" i="1"/>
  <c r="AW112" i="1"/>
  <c r="DD144" i="1"/>
  <c r="CL136" i="1"/>
  <c r="AA95" i="1"/>
  <c r="AV95" i="1" s="1"/>
  <c r="AA62" i="1"/>
  <c r="AV62" i="1" s="1"/>
  <c r="BQ112" i="1"/>
  <c r="CK112" i="1" s="1"/>
  <c r="AZ144" i="1"/>
  <c r="AY132" i="1"/>
  <c r="AW142" i="1"/>
  <c r="AB141" i="1"/>
  <c r="AA134" i="1"/>
  <c r="AV134" i="1" s="1"/>
  <c r="BQ134" i="1"/>
  <c r="CK134" i="1" s="1"/>
  <c r="BR141" i="1"/>
  <c r="BP132" i="1"/>
  <c r="CY144" i="1"/>
  <c r="AA138" i="1"/>
  <c r="AV138" i="1" s="1"/>
  <c r="AY144" i="1" l="1"/>
  <c r="BP144" i="1"/>
  <c r="CN144" i="1"/>
  <c r="CL132" i="1"/>
  <c r="BR143" i="1"/>
  <c r="BQ141" i="1"/>
  <c r="CK141" i="1" s="1"/>
  <c r="AB143" i="1"/>
  <c r="AA141" i="1"/>
  <c r="AV141" i="1" s="1"/>
  <c r="CL141" i="1"/>
  <c r="CL143" i="1" s="1"/>
  <c r="AW132" i="1"/>
  <c r="AW141" i="1"/>
  <c r="AW143" i="1" s="1"/>
  <c r="AA143" i="1" l="1"/>
  <c r="AV143" i="1" s="1"/>
  <c r="AB144" i="1"/>
  <c r="BQ143" i="1"/>
  <c r="CK143" i="1" s="1"/>
  <c r="BR144" i="1"/>
  <c r="AW144" i="1"/>
  <c r="CL144" i="1"/>
</calcChain>
</file>

<file path=xl/comments1.xml><?xml version="1.0" encoding="utf-8"?>
<comments xmlns="http://schemas.openxmlformats.org/spreadsheetml/2006/main">
  <authors>
    <author>Planeación</author>
  </authors>
  <commentList>
    <comment ref="I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I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</commentList>
</comments>
</file>

<file path=xl/sharedStrings.xml><?xml version="1.0" encoding="utf-8"?>
<sst xmlns="http://schemas.openxmlformats.org/spreadsheetml/2006/main" count="1109" uniqueCount="409">
  <si>
    <t>PLAN DE ACCION 2017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</si>
  <si>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</si>
  <si>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</si>
  <si>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</si>
  <si>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</si>
  <si>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</si>
  <si>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</si>
  <si>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</si>
  <si>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</si>
  <si>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</si>
  <si>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</si>
  <si>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</si>
  <si>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</si>
  <si>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</si>
  <si>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</si>
  <si>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</si>
  <si>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</si>
  <si>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</si>
  <si>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R. NACION     CREE</t>
  </si>
  <si>
    <t>R.PROPIOS RENDIMIENTOS CREE</t>
  </si>
  <si>
    <t>D. COMPLEMENTARIOS</t>
  </si>
  <si>
    <t>EST.DPTO.</t>
  </si>
  <si>
    <t>EST.  NEIVA</t>
  </si>
  <si>
    <t>EST. GARZÓN</t>
  </si>
  <si>
    <t>EST. LA PLATA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</si>
  <si>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</si>
  <si>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</si>
  <si>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</si>
  <si>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</si>
  <si>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</si>
  <si>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</si>
  <si>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</si>
  <si>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</si>
  <si>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CONTRAPARTIDA USCO LCMS</t>
  </si>
  <si>
    <t>EXCED. FAC.</t>
  </si>
  <si>
    <t>%</t>
  </si>
  <si>
    <t>R. NACION</t>
  </si>
  <si>
    <t>R. NACION CREE</t>
  </si>
  <si>
    <t>R.RENDIMIENTOS CREE</t>
  </si>
  <si>
    <t>D.COMPLEMENTARIOS</t>
  </si>
  <si>
    <t>EST. PITALITO</t>
  </si>
  <si>
    <t>EXCEDENTES USCO</t>
  </si>
  <si>
    <t>CONTRAPARTIDA  USCO LCMS</t>
  </si>
  <si>
    <t>R.NACIÓN</t>
  </si>
  <si>
    <t>R. NACIÓN CREE</t>
  </si>
  <si>
    <t>R. RENDIMIENTOS CREE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</si>
  <si>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</si>
  <si>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</si>
  <si>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</si>
  <si>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</si>
  <si>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</t>
  </si>
  <si>
    <t>SF-PY1.2</t>
  </si>
  <si>
    <t>Actividades para promover la Apropiación de la teleología Institucional. (Misión, La Visión, el Proyecto Educativo Institucional PEU).</t>
  </si>
  <si>
    <t>V. ACADÉMICA</t>
  </si>
  <si>
    <t>SF-PY1.3</t>
  </si>
  <si>
    <t>Promoción de la imagen corporativa institucional, portafolio de servicios-oferta académica.</t>
  </si>
  <si>
    <t>V.ACADEMICA</t>
  </si>
  <si>
    <t>SF-PY2. Creación de nueva Oferta Académica en las Sedes.</t>
  </si>
  <si>
    <t>SF-PY2.1</t>
  </si>
  <si>
    <t>Apoyo a la realización de estudios y diseños para la creación de programas de pregrado y postgrados.</t>
  </si>
  <si>
    <t xml:space="preserve">
V.ACADEMICA
FACECO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</si>
  <si>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</si>
  <si>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</si>
  <si>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 Graduación y Permanencia.</t>
  </si>
  <si>
    <t>SF-PY3.2</t>
  </si>
  <si>
    <t>Capacitación Individual Docente.</t>
  </si>
  <si>
    <t xml:space="preserve">
V.ACADEMICA
F. INGENIERIA
FACECO
F.EDUCACION
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</si>
  <si>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</si>
  <si>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</si>
  <si>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</si>
  <si>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</si>
  <si>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SF-PY3.5</t>
  </si>
  <si>
    <t>Estudio de Factibilidad Proyecto Inmersión Total en Casa.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</si>
  <si>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</si>
  <si>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</si>
  <si>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</si>
  <si>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FACECO 
F.EDUCACION
F.C.J.P.</t>
  </si>
  <si>
    <t>SF-PY4.2</t>
  </si>
  <si>
    <t>Aprestamiento en Lectura Crítica y Matemática- Plan de Fomento a la Calidad-FASE I-Permanencia y graduación.</t>
  </si>
  <si>
    <t>SF-PY4.3</t>
  </si>
  <si>
    <t>Fortalecimiento de las Competencias Genéricas Saber Pro- Plan de Fomento a la Calidad-FASE I -Permanencia y graduación.</t>
  </si>
  <si>
    <t>SF-PY4.4</t>
  </si>
  <si>
    <t>Consejerías Académicas -Plan de Fomento a la Calidad-FASE I-Permanencia y graduación.</t>
  </si>
  <si>
    <t>SF-PY4.5</t>
  </si>
  <si>
    <t>Apoyo a la Politica de Inclusión-Permanencia y graduación.</t>
  </si>
  <si>
    <t>SF-PY5.  Acreditación de Alta Calidad de la Universidad</t>
  </si>
  <si>
    <t>SF-PY5.1</t>
  </si>
  <si>
    <t>Funcionamiento de la Unidad de Apoyo a los Procesos de Autoevaluación  y Acreditación Institucional.</t>
  </si>
  <si>
    <t>SF-PY5.2</t>
  </si>
  <si>
    <t>Procesos de Autoevaluación y Acreditación Institucional; Capacitaciones  y encuentros para apoyo con Universidades del país.</t>
  </si>
  <si>
    <t>SF-PY5.3</t>
  </si>
  <si>
    <t>Creación de material educativo en formato digital.</t>
  </si>
  <si>
    <t>FACECO</t>
  </si>
  <si>
    <t>SF-PY6. Relevo Generacional con Excelencia Académica.</t>
  </si>
  <si>
    <t>SF-PY6.1</t>
  </si>
  <si>
    <t>Convocatoria Banco Docentes Ocasionales 2017.</t>
  </si>
  <si>
    <t>SF-PY7. Fortalecimiento de los Vínculos Universidad - Egresados.</t>
  </si>
  <si>
    <t>SF-PY7.1</t>
  </si>
  <si>
    <t>Portal Laboral, fortalecimiento del vínculo empresa-universidad-estado.</t>
  </si>
  <si>
    <t>SF-PY7.2</t>
  </si>
  <si>
    <t>Programa de Seguimiento a Graduados, Apoyo a procesos de educación continuada.</t>
  </si>
  <si>
    <t>V.ACADEMICA
FACECO
F. EDUCACIÓN</t>
  </si>
  <si>
    <t>SF-PY7.3</t>
  </si>
  <si>
    <t>Mejoramiento de la infraestructura tecnologica para el segumiento a egresados.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</si>
  <si>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</si>
  <si>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</si>
  <si>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</si>
  <si>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</si>
  <si>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</si>
  <si>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</si>
  <si>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</si>
  <si>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 xml:space="preserve"> Adquisición y renovación de  licencias software Y bases de datos especializadas  para  actividades de investigaciòn.</t>
  </si>
  <si>
    <t>SI-PY1.3</t>
  </si>
  <si>
    <t>Apoyo a la formación de alto nivel (Maestrias, doctorados, posdoctorados).</t>
  </si>
  <si>
    <t>VIPS
FACECO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</si>
  <si>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</si>
  <si>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</si>
  <si>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</si>
  <si>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</si>
  <si>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</si>
  <si>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</si>
  <si>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</si>
  <si>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</si>
  <si>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</si>
  <si>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</si>
  <si>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</si>
  <si>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</si>
  <si>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</si>
  <si>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</si>
  <si>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</si>
  <si>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</si>
  <si>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F.C.J.P.</t>
  </si>
  <si>
    <t>SI-PY2.6</t>
  </si>
  <si>
    <t>Apoyo a docentes para  realizar ponencias en eventos nacionales e internacionales.</t>
  </si>
  <si>
    <t>VIPS 
FACECO</t>
  </si>
  <si>
    <t>SI-PY2.7</t>
  </si>
  <si>
    <t>Consolidación de grupos de Investigación.</t>
  </si>
  <si>
    <t>SI-PY2.8</t>
  </si>
  <si>
    <t>Capacitación y participación de la Facultad de Ciencias Jurídicas y Políticas en eventos de formación.</t>
  </si>
  <si>
    <t>FCJP</t>
  </si>
  <si>
    <t>SI-PY2.9</t>
  </si>
  <si>
    <t>Apoyo al desarrollo de los Doctorados: Agroindustria y Desarrollo Agricola Sostenible;  Educación y Cultura Ambiental; en Ciencias de la Salud.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</si>
  <si>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</si>
  <si>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</si>
  <si>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</si>
  <si>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</si>
  <si>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</si>
  <si>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</si>
  <si>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</si>
  <si>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</si>
  <si>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</si>
  <si>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</si>
  <si>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</si>
  <si>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</si>
  <si>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</si>
  <si>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</si>
  <si>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INGENIERIA
F.EDUCACIÓN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</si>
  <si>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</si>
  <si>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</si>
  <si>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</si>
  <si>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</si>
  <si>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nacional y/o internacional.</t>
  </si>
  <si>
    <t>SI-PY5.3</t>
  </si>
  <si>
    <t>Divulgación del conocimiento.</t>
  </si>
  <si>
    <t>SI-PY6.  Articulación del Sistema Integrado de Información (TICS).</t>
  </si>
  <si>
    <t>SI-PY6.1</t>
  </si>
  <si>
    <t>Diseño de aplicativos digitales para divulgación investigación.</t>
  </si>
  <si>
    <t>SI-PY6.2</t>
  </si>
  <si>
    <t>Elaboración y publicación del catálogo y portafolio de productos  Editorial Universidad Surcolombiana.</t>
  </si>
  <si>
    <t>SI-PY6.3</t>
  </si>
  <si>
    <t xml:space="preserve">Adquisión gestores bibliográficos. </t>
  </si>
  <si>
    <t>SI-PY6.4</t>
  </si>
  <si>
    <t>Apoyo para la gestión de la investigación  a traves de membresias (ASEUC, EULAC, ABEC, DOI).</t>
  </si>
  <si>
    <t>SI-PY7.  Evaluación, dotación y consolidación de los Centros de Documentación, archivística y bases de datos.</t>
  </si>
  <si>
    <t>SI-PY7.1</t>
  </si>
  <si>
    <t>Adquisión  base datos especializadas para investigación.</t>
  </si>
  <si>
    <t>SI-PY7.2</t>
  </si>
  <si>
    <t>Apoyo a centro de documentación archivistica.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</si>
  <si>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</si>
  <si>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</si>
  <si>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</si>
  <si>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</si>
  <si>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Apoyo a Proyectos de Investigación ejecutados por los Centros de Desarrollo Tecnológicos.</t>
  </si>
  <si>
    <t>F. SALUD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</si>
  <si>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</si>
  <si>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</si>
  <si>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</si>
  <si>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F. INGENIERIA
FACECO</t>
  </si>
  <si>
    <t>SI-PY9.2</t>
  </si>
  <si>
    <t xml:space="preserve">Capacitación a editores de revistas científicas;  Taller escritura de artìculos cientìficos.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</si>
  <si>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</si>
  <si>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</si>
  <si>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</si>
  <si>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</si>
  <si>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</si>
  <si>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</si>
  <si>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</si>
  <si>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</si>
  <si>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F.C.J.P.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</si>
  <si>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</si>
  <si>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</si>
  <si>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</si>
  <si>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</si>
  <si>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</si>
  <si>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F. SALUD
FACECO
F. EDUCACIÓN
FCJP</t>
  </si>
  <si>
    <t>SP-PY1.2</t>
  </si>
  <si>
    <t>Apoyo a la internacionalización de la investigación y la proyección social.</t>
  </si>
  <si>
    <t xml:space="preserve">
F. SALUD
FACECO</t>
  </si>
  <si>
    <t>SP-PY1.3</t>
  </si>
  <si>
    <t>Apoyo a los procesos y fortalecimiento de alianzas académico-administrativas entre la Universidad y organismos públicos y privados.</t>
  </si>
  <si>
    <t>SP-PY2.  Regionalización de la USCO</t>
  </si>
  <si>
    <t>SP-PY2.1</t>
  </si>
  <si>
    <t>Apoyo y gestión en acciones, proyectos y eventos para regionalización.</t>
  </si>
  <si>
    <t>VIPS
F. SALUD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</si>
  <si>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</si>
  <si>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</si>
  <si>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</si>
  <si>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</si>
  <si>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</si>
  <si>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</si>
  <si>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</si>
  <si>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INGENIERIA
F.EDUCACIÓN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</si>
  <si>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</si>
  <si>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</si>
  <si>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</si>
  <si>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</si>
  <si>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</si>
  <si>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</si>
  <si>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F- INGENIERÍA
FACECO
F. EDUCACIÓN
FCJP</t>
  </si>
  <si>
    <t>SP-PY3.7</t>
  </si>
  <si>
    <t>Apoyos cursos de formación continuada a egresados de las sedes Neiva, Garzón, Pitalito y la Plata.</t>
  </si>
  <si>
    <t>SP-PY3.8</t>
  </si>
  <si>
    <t>Apoyo anual para el fortalecimiento y consolidación del Programa de Gestión Tecnológica.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</si>
  <si>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</si>
  <si>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</si>
  <si>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</si>
  <si>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SP-PY4.2</t>
  </si>
  <si>
    <t>SP-PY4.3</t>
  </si>
  <si>
    <t>Modernización de la Innovación y/o emprendimiento en el Plan de Estudios.</t>
  </si>
  <si>
    <t>SP-PY4.4</t>
  </si>
  <si>
    <t>Dotación, compra de material P.O.P, Didactico y Bibliografico de la Unidad de Emprendimiento.</t>
  </si>
  <si>
    <t>SP-PY4.5</t>
  </si>
  <si>
    <t>Apoyo en la gestión de proyectos de emprendimiento e innovación.</t>
  </si>
  <si>
    <t>SP-PY4.6</t>
  </si>
  <si>
    <t xml:space="preserve">Selección y formalización del equipo de trabajo.  </t>
  </si>
  <si>
    <t>SP-PY4.7</t>
  </si>
  <si>
    <t>Movilidad Visitas Institucionales, Nacionales e Internacionales.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</si>
  <si>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</si>
  <si>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</si>
  <si>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</si>
  <si>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</si>
  <si>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</si>
  <si>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</si>
  <si>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</si>
  <si>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Apoyo a la gestión de proyectos de agenda social.</t>
  </si>
  <si>
    <t>SP-PY6.2</t>
  </si>
  <si>
    <t>Creación y puesta en funcionamiento del Observatorio Regional de Políticas Públicas.</t>
  </si>
  <si>
    <t>SP-PY6.3</t>
  </si>
  <si>
    <t>Creación y puesta en funcionamiento del Instituto de Estudios Surcolombianos.</t>
  </si>
  <si>
    <t>SP-PY6.4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</si>
  <si>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</si>
  <si>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</si>
  <si>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</si>
  <si>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</si>
  <si>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</si>
  <si>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</si>
  <si>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</si>
  <si>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</si>
  <si>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</si>
  <si>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Renovación Hosting y  elaboración de revista para comunicaciones y divulgación de actividades resultado de proyección social.</t>
  </si>
  <si>
    <t>SP-PY8.3</t>
  </si>
  <si>
    <t>Fortalecimiento de medios audiovisuales institucionales.</t>
  </si>
  <si>
    <t>SP-PY8.4</t>
  </si>
  <si>
    <t>Elaboración de prospectos, revistas e instructivos-publicidad.</t>
  </si>
  <si>
    <t>F. SALUD
F. INGENIERÍA
F. EDUCACIÓN
F.C.J.P</t>
  </si>
  <si>
    <t>SP-PY8.5</t>
  </si>
  <si>
    <t>F. SALUD
F. EDUCACIÓN
F.INGENIERIA
F.C. EXACTAS
F.C.J.P.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</si>
  <si>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</si>
  <si>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</si>
  <si>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</si>
  <si>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</si>
  <si>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</si>
  <si>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</si>
  <si>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</si>
  <si>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</si>
  <si>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</si>
  <si>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</si>
  <si>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</si>
  <si>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Sedes.</t>
  </si>
  <si>
    <t xml:space="preserve">
F.INGENIERIA</t>
  </si>
  <si>
    <t>SB-PY1.5</t>
  </si>
  <si>
    <t>Atención apersonas en drogadicción, prostitución y E.T.V.  en las Sedes.</t>
  </si>
  <si>
    <t>SB-PY1.6</t>
  </si>
  <si>
    <t>USCO saludable.</t>
  </si>
  <si>
    <t>SB-PY1.7</t>
  </si>
  <si>
    <t>Proyecto de Inclusión y atención de la población con diversidad funcional en la USCO.</t>
  </si>
  <si>
    <t>GPIE</t>
  </si>
  <si>
    <t>SB-PY1.8</t>
  </si>
  <si>
    <t>G.I.BIENESTAR</t>
  </si>
  <si>
    <t>SB-PY2.  Recreación y Deportes con responsabilidad y compromiso.</t>
  </si>
  <si>
    <t>SB-PY2.1</t>
  </si>
  <si>
    <t>Actividades deportivas de todas las Sedes.</t>
  </si>
  <si>
    <t>F.INGENIERIA</t>
  </si>
  <si>
    <t>SB-PY3. Cultura con responsabilidad y compromiso.</t>
  </si>
  <si>
    <t>SB-PY3.1</t>
  </si>
  <si>
    <t>Actividades Culturales de todas las Sedes.</t>
  </si>
  <si>
    <t xml:space="preserve">
BIENESTAR
F.SALUD
FACECO
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</si>
  <si>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</si>
  <si>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</si>
  <si>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</si>
  <si>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 xml:space="preserve">
FACECO
F. EDUCACION
BIENESTAR
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</si>
  <si>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</si>
  <si>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</si>
  <si>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</si>
  <si>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</si>
  <si>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</si>
  <si>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</si>
  <si>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</si>
  <si>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</si>
  <si>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</si>
  <si>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</si>
  <si>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</si>
  <si>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</si>
  <si>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</si>
  <si>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</si>
  <si>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</si>
  <si>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SA-PY2a.2</t>
  </si>
  <si>
    <t>Adecuaciones, mantenimientos y mejoras en infraestructura de todas las sedes.</t>
  </si>
  <si>
    <t>VIC.ADTIVA.
F. SALUD
F.INGENIERIA
FACECO
F.C.J.P.</t>
  </si>
  <si>
    <t>SA-PY2a.3</t>
  </si>
  <si>
    <t>Avalúos, estudios y diseños de obras civiles varias.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</si>
  <si>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</si>
  <si>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</si>
  <si>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</si>
  <si>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</si>
  <si>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</si>
  <si>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</si>
  <si>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Dotación de muebles y equipos de oficinas para todas las Sedes.</t>
  </si>
  <si>
    <t>VIC.ADTIVA.
F. SALUD 
FACECO
F.EDUCACIÓN
F.C.S.H.
F.C.J.P.</t>
  </si>
  <si>
    <t>SA-PY2b.3</t>
  </si>
  <si>
    <t>Adquisición bibliografía.</t>
  </si>
  <si>
    <t xml:space="preserve">
VIC.ADTIVA.
F. SALUD
F. INGENIERÍA
FACECO
F. EDUCACIÓN
F.C.S.H
F.C.J.P.
</t>
  </si>
  <si>
    <t>SA-PY2b.4</t>
  </si>
  <si>
    <t xml:space="preserve"> Mantenimiento de Equipos de Laboratorio,  Muebles, accesorios y equipos de Oficina de todas las sedes.</t>
  </si>
  <si>
    <t>VIC.ADTIVA.
FACECO
F.C.J.P.</t>
  </si>
  <si>
    <t>SA-PY2b.5</t>
  </si>
  <si>
    <t>Dotación de elementos de aseo y cafetería.</t>
  </si>
  <si>
    <t xml:space="preserve">
F. SALUD
F.EDUCACION
</t>
  </si>
  <si>
    <t>SA-PY2b.6</t>
  </si>
  <si>
    <t>Dotación, renovación de Software y licencias.</t>
  </si>
  <si>
    <t>F.EDUCACION
F. SALUD
F.C. EXACTAS</t>
  </si>
  <si>
    <t>SA-PY2b.7</t>
  </si>
  <si>
    <t>Contratación personal para mantenimiento CTIC.</t>
  </si>
  <si>
    <t>VIC.ADTIVA.
FACECO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</si>
  <si>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</si>
  <si>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</si>
  <si>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</si>
  <si>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</si>
  <si>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</si>
  <si>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</si>
  <si>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</si>
  <si>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</si>
  <si>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</si>
  <si>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</si>
  <si>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</si>
  <si>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</si>
  <si>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SA-PY3.4</t>
  </si>
  <si>
    <t xml:space="preserve"> Gestión de la estructura academico-administrativa y financiera.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</si>
  <si>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</si>
  <si>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</si>
  <si>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</si>
  <si>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</si>
  <si>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</si>
  <si>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</si>
  <si>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</si>
  <si>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F.INGENIERIA
F.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</si>
  <si>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</si>
  <si>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</si>
  <si>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</si>
  <si>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</si>
  <si>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</si>
  <si>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</si>
  <si>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</si>
  <si>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</si>
  <si>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</si>
  <si>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</si>
  <si>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EJECUCIÓN EN CDP</t>
  </si>
  <si>
    <t>$</t>
  </si>
  <si>
    <t>SALDOS POR EJECUTAR EN CDP</t>
  </si>
  <si>
    <t>EJECUCIÓN EN RP</t>
  </si>
  <si>
    <t xml:space="preserve">SALDOS POR EJECUTAR </t>
  </si>
  <si>
    <t>TOTAL PLAN DE ACCION 2017</t>
  </si>
  <si>
    <t>S. BIENESTAR UNIVERSITARIO</t>
  </si>
  <si>
    <t>S. ADMINISTRATIVO</t>
  </si>
  <si>
    <t xml:space="preserve">            TOTAL</t>
  </si>
  <si>
    <t>INVESTIGACIÓN</t>
  </si>
  <si>
    <t xml:space="preserve">       TOTAL</t>
  </si>
  <si>
    <t>PROYECTOS INSTITUCIONALES</t>
  </si>
  <si>
    <t xml:space="preserve">  ASIGNADO</t>
  </si>
  <si>
    <t xml:space="preserve">  EJECUTADO</t>
  </si>
  <si>
    <t>S. FORMACIÓN</t>
  </si>
  <si>
    <t>S. INVESTIGACIÓN</t>
  </si>
  <si>
    <t>S. PROYECCIÓN SOCIAL</t>
  </si>
  <si>
    <t>CONSTRUCCIÓN</t>
  </si>
  <si>
    <t>DOTACIÓN</t>
  </si>
  <si>
    <t>CAPACITACIÓN</t>
  </si>
  <si>
    <t>PLANEACIÓN</t>
  </si>
  <si>
    <t xml:space="preserve">EXTENSIÓN </t>
  </si>
  <si>
    <t xml:space="preserve">  % EJECUCIÓN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</si>
</sst>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sz val="1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5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27" fillId="0" borderId="0"/>
  </cellStyleXfs>
  <cellXfs count="272">
    <xf numFmtId="0" fontId="0" fillId="0" borderId="0" xfId="0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5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7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0" borderId="13" xfId="0" applyFont="1" applyBorder="1" applyAlignment="1">
      <alignment horizontal="left" vertical="top" wrapText="1"/>
    </xf>
    <xf numFmtId="0" fontId="9" fillId="0" borderId="14" xfId="0" applyFont="1" applyFill="1" applyBorder="1" applyAlignment="1">
      <alignment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>
      <alignment textRotation="255"/>
    </xf>
    <xf numFmtId="3" fontId="10" fillId="7" borderId="18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vertical="center" wrapText="1"/>
    </xf>
    <xf numFmtId="10" fontId="12" fillId="7" borderId="18" xfId="0" applyNumberFormat="1" applyFont="1" applyFill="1" applyBorder="1" applyAlignment="1">
      <alignment horizontal="center" vertical="center"/>
    </xf>
    <xf numFmtId="3" fontId="9" fillId="7" borderId="18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top" wrapText="1"/>
    </xf>
    <xf numFmtId="3" fontId="0" fillId="0" borderId="0" xfId="0" applyNumberFormat="1"/>
    <xf numFmtId="3" fontId="11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horizontal="right" vertical="center" wrapText="1"/>
    </xf>
    <xf numFmtId="3" fontId="15" fillId="7" borderId="2" xfId="0" applyNumberFormat="1" applyFont="1" applyFill="1" applyBorder="1" applyAlignment="1">
      <alignment horizontal="right" vertical="center" wrapText="1"/>
    </xf>
    <xf numFmtId="3" fontId="1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0" fontId="0" fillId="0" borderId="3" xfId="0" applyFont="1" applyBorder="1"/>
    <xf numFmtId="0" fontId="0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vertical="center" wrapText="1"/>
    </xf>
    <xf numFmtId="0" fontId="9" fillId="3" borderId="0" xfId="0" applyFont="1" applyFill="1" applyBorder="1"/>
    <xf numFmtId="0" fontId="9" fillId="3" borderId="0" xfId="0" applyFont="1" applyFill="1" applyBorder="1" applyAlignment="1">
      <alignment horizontal="center" textRotation="255" wrapText="1"/>
    </xf>
    <xf numFmtId="3" fontId="1" fillId="3" borderId="0" xfId="0" applyNumberFormat="1" applyFont="1" applyFill="1" applyBorder="1" applyAlignment="1">
      <alignment horizontal="right"/>
    </xf>
    <xf numFmtId="3" fontId="13" fillId="3" borderId="0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 vertical="center"/>
    </xf>
    <xf numFmtId="0" fontId="9" fillId="0" borderId="0" xfId="0" applyFont="1" applyFill="1" applyAlignment="1">
      <alignment horizontal="right"/>
    </xf>
    <xf numFmtId="3" fontId="13" fillId="0" borderId="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164" fontId="13" fillId="0" borderId="4" xfId="0" applyNumberFormat="1" applyFont="1" applyFill="1" applyBorder="1" applyAlignment="1">
      <alignment horizontal="right" vertical="center" wrapText="1"/>
    </xf>
    <xf numFmtId="3" fontId="10" fillId="0" borderId="1" xfId="0" applyNumberFormat="1" applyFont="1" applyFill="1" applyBorder="1" applyAlignment="1">
      <alignment horizontal="center" vertical="top" wrapText="1"/>
    </xf>
    <xf numFmtId="0" fontId="9" fillId="0" borderId="7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8" xfId="0" applyFill="1" applyBorder="1"/>
    <xf numFmtId="0" fontId="8" fillId="7" borderId="16" xfId="0" applyFont="1" applyFill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8" fillId="3" borderId="4" xfId="0" applyFont="1" applyFill="1" applyBorder="1" applyAlignment="1">
      <alignment horizontal="center" vertical="center" wrapText="1"/>
    </xf>
    <xf numFmtId="3" fontId="20" fillId="3" borderId="4" xfId="0" applyNumberFormat="1" applyFont="1" applyFill="1" applyBorder="1" applyAlignment="1">
      <alignment horizontal="right" vertical="center" wrapText="1"/>
    </xf>
    <xf numFmtId="3" fontId="20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20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8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8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8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8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right" wrapText="1"/>
    </xf>
    <xf numFmtId="0" fontId="8" fillId="0" borderId="1" xfId="0" applyFont="1" applyBorder="1" applyAlignment="1">
      <alignment horizontal="right"/>
    </xf>
    <xf numFmtId="0" fontId="8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8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8" xfId="0" applyBorder="1"/>
    <xf numFmtId="3" fontId="0" fillId="0" borderId="18" xfId="0" applyNumberFormat="1" applyBorder="1"/>
    <xf numFmtId="3" fontId="13" fillId="0" borderId="18" xfId="0" applyNumberFormat="1" applyFont="1" applyBorder="1"/>
    <xf numFmtId="3" fontId="13" fillId="3" borderId="18" xfId="0" applyNumberFormat="1" applyFont="1" applyFill="1" applyBorder="1"/>
    <xf numFmtId="10" fontId="0" fillId="3" borderId="18" xfId="0" applyNumberFormat="1" applyFill="1" applyBorder="1" applyAlignment="1">
      <alignment horizontal="center" vertical="center"/>
    </xf>
    <xf numFmtId="3" fontId="13" fillId="0" borderId="17" xfId="0" applyNumberFormat="1" applyFont="1" applyBorder="1"/>
    <xf numFmtId="3" fontId="13" fillId="0" borderId="17" xfId="0" applyNumberFormat="1" applyFont="1" applyFill="1" applyBorder="1" applyAlignment="1">
      <alignment horizontal="right" vertical="center" wrapText="1"/>
    </xf>
    <xf numFmtId="10" fontId="9" fillId="3" borderId="18" xfId="0" applyNumberFormat="1" applyFont="1" applyFill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13" fillId="0" borderId="15" xfId="0" applyNumberFormat="1" applyFont="1" applyBorder="1"/>
    <xf numFmtId="10" fontId="12" fillId="0" borderId="18" xfId="0" applyNumberFormat="1" applyFont="1" applyBorder="1" applyAlignment="1">
      <alignment horizontal="center" vertical="center"/>
    </xf>
    <xf numFmtId="3" fontId="8" fillId="0" borderId="18" xfId="0" applyNumberFormat="1" applyFont="1" applyBorder="1"/>
    <xf numFmtId="0" fontId="0" fillId="0" borderId="0" xfId="0" applyBorder="1"/>
    <xf numFmtId="165" fontId="21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Border="1"/>
    <xf numFmtId="3" fontId="13" fillId="0" borderId="0" xfId="0" applyNumberFormat="1" applyFont="1" applyBorder="1"/>
    <xf numFmtId="0" fontId="22" fillId="0" borderId="0" xfId="0" applyFont="1" applyFill="1" applyBorder="1"/>
    <xf numFmtId="0" fontId="22" fillId="0" borderId="0" xfId="0" applyFont="1" applyBorder="1"/>
    <xf numFmtId="0" fontId="0" fillId="0" borderId="12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10" fontId="9" fillId="0" borderId="18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/>
    <xf numFmtId="3" fontId="3" fillId="0" borderId="5" xfId="0" applyNumberFormat="1" applyFont="1" applyBorder="1" applyAlignment="1"/>
    <xf numFmtId="0" fontId="0" fillId="5" borderId="8" xfId="0" applyFill="1" applyBorder="1" applyAlignment="1">
      <alignment vertical="center" wrapText="1"/>
    </xf>
    <xf numFmtId="0" fontId="0" fillId="5" borderId="10" xfId="0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3" fillId="0" borderId="3" xfId="0" applyFont="1" applyBorder="1" applyAlignment="1"/>
    <xf numFmtId="0" fontId="3" fillId="0" borderId="4" xfId="0" applyFont="1" applyBorder="1" applyAlignment="1"/>
    <xf numFmtId="0" fontId="3" fillId="0" borderId="5" xfId="0" applyFont="1" applyBorder="1" applyAlignment="1"/>
    <xf numFmtId="0" fontId="0" fillId="6" borderId="8" xfId="0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28" fillId="0" borderId="0" xfId="0" applyFont="1" applyBorder="1"/>
    <xf numFmtId="0" fontId="28" fillId="3" borderId="0" xfId="0" applyFont="1" applyFill="1" applyBorder="1" applyAlignment="1">
      <alignment vertical="center"/>
    </xf>
    <xf numFmtId="0" fontId="28" fillId="3" borderId="0" xfId="0" applyFont="1" applyFill="1" applyBorder="1" applyAlignment="1">
      <alignment vertical="center" wrapText="1"/>
    </xf>
    <xf numFmtId="0" fontId="28" fillId="3" borderId="0" xfId="0" applyFont="1" applyFill="1" applyBorder="1"/>
    <xf numFmtId="3" fontId="28" fillId="3" borderId="0" xfId="0" applyNumberFormat="1" applyFont="1" applyFill="1" applyBorder="1" applyAlignment="1">
      <alignment vertical="center" wrapText="1"/>
    </xf>
    <xf numFmtId="3" fontId="28" fillId="3" borderId="0" xfId="0" applyNumberFormat="1" applyFont="1" applyFill="1" applyBorder="1"/>
    <xf numFmtId="10" fontId="28" fillId="3" borderId="0" xfId="0" applyNumberFormat="1" applyFont="1" applyFill="1" applyBorder="1" applyAlignment="1">
      <alignment horizontal="center"/>
    </xf>
    <xf numFmtId="3" fontId="28" fillId="0" borderId="0" xfId="0" applyNumberFormat="1" applyFont="1" applyBorder="1"/>
    <xf numFmtId="0" fontId="28" fillId="0" borderId="0" xfId="0" applyFont="1" applyFill="1" applyBorder="1"/>
    <xf numFmtId="3" fontId="28" fillId="0" borderId="0" xfId="0" applyNumberFormat="1" applyFont="1" applyFill="1" applyBorder="1"/>
    <xf numFmtId="3" fontId="28" fillId="0" borderId="0" xfId="0" applyNumberFormat="1" applyFont="1" applyBorder="1" applyAlignment="1">
      <alignment vertical="center"/>
    </xf>
    <xf numFmtId="10" fontId="28" fillId="3" borderId="0" xfId="0" applyNumberFormat="1" applyFont="1" applyFill="1" applyBorder="1" applyAlignment="1">
      <alignment horizontal="center" vertical="center"/>
    </xf>
    <xf numFmtId="0" fontId="28" fillId="3" borderId="0" xfId="0" applyFont="1" applyFill="1" applyBorder="1" applyAlignment="1">
      <alignment wrapText="1"/>
    </xf>
    <xf numFmtId="10" fontId="28" fillId="0" borderId="0" xfId="0" applyNumberFormat="1" applyFont="1" applyBorder="1"/>
    <xf numFmtId="10" fontId="28" fillId="0" borderId="0" xfId="0" applyNumberFormat="1" applyFont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 vertical="center" textRotation="255"/>
    </xf>
    <xf numFmtId="0" fontId="9" fillId="0" borderId="19" xfId="0" applyFont="1" applyFill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center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17" fillId="7" borderId="15" xfId="0" applyFont="1" applyFill="1" applyBorder="1" applyAlignment="1">
      <alignment horizontal="left" vertical="center" wrapText="1"/>
    </xf>
    <xf numFmtId="0" fontId="17" fillId="7" borderId="16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7" fillId="7" borderId="17" xfId="0" applyFont="1" applyFill="1" applyBorder="1" applyAlignment="1">
      <alignment horizontal="left"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/>
            </a:pPr>
            <a:r>
              <a:rPr lang="es-CO" sz="1800" b="1" i="0" baseline="0">
                <a:effectLst/>
              </a:rPr>
              <a:t>EJECUCIÓN PLAN DE ACCIÓN POR SUBSISTEMAS DEL 1 AL 31 DE ENERO DE 2017</a:t>
            </a:r>
            <a:endParaRPr lang="es-CO">
              <a:effectLst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'PLAN A ENERO 2017 (2)'!$DH$3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558689717925387E-2"/>
                  <c:y val="-7.889546351084908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4925690021231421E-3"/>
                  <c:y val="-1.0519395134779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9.7057931452835915E-3"/>
                  <c:y val="-7.8895463510848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8.4925690021231421E-3"/>
                  <c:y val="-5.25969756738987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0661207158022442E-3"/>
                  <c:y val="-7.8895463510848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 i="1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 ENERO 2017 (2)'!$DF$4:$DG$130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'PLAN A ENERO 2017 (2)'!$DH$4:$DH$130</c:f>
              <c:numCache>
                <c:formatCode>#,##0</c:formatCode>
                <c:ptCount val="5"/>
                <c:pt idx="0">
                  <c:v>1193100000</c:v>
                </c:pt>
                <c:pt idx="1">
                  <c:v>5874275758</c:v>
                </c:pt>
                <c:pt idx="2">
                  <c:v>2058441640</c:v>
                </c:pt>
                <c:pt idx="3">
                  <c:v>2643519035</c:v>
                </c:pt>
                <c:pt idx="4">
                  <c:v>2848649070</c:v>
                </c:pt>
              </c:numCache>
            </c:numRef>
          </c:val>
        </c:ser>
        <c:ser>
          <c:idx val="1"/>
          <c:order val="1"/>
          <c:tx>
            <c:strRef>
              <c:f>'PLAN A ENERO 2017 (2)'!$DI$3</c:f>
              <c:strCache>
                <c:ptCount val="1"/>
                <c:pt idx="0">
                  <c:v>  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117379435850774E-2"/>
                  <c:y val="-7.8895463510848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330603579011222E-2"/>
                  <c:y val="-7.8895463510848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1543827722171673E-2"/>
                  <c:y val="-2.62984878369493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9117283906390772E-2"/>
                  <c:y val="-5.25969756738977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1543827722171763E-2"/>
                  <c:y val="-7.8897534257921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 i="1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 ENERO 2017 (2)'!$DF$4:$DG$130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'PLAN A ENERO 2017 (2)'!$DI$4:$DI$130</c:f>
              <c:numCache>
                <c:formatCode>#,##0</c:formatCode>
                <c:ptCount val="5"/>
                <c:pt idx="0">
                  <c:v>214607254</c:v>
                </c:pt>
                <c:pt idx="1">
                  <c:v>413610147</c:v>
                </c:pt>
                <c:pt idx="2">
                  <c:v>358096679</c:v>
                </c:pt>
                <c:pt idx="3">
                  <c:v>83380961</c:v>
                </c:pt>
                <c:pt idx="4">
                  <c:v>663844647</c:v>
                </c:pt>
              </c:numCache>
            </c:numRef>
          </c:val>
        </c:ser>
        <c:ser>
          <c:idx val="2"/>
          <c:order val="2"/>
          <c:tx>
            <c:strRef>
              <c:f>'PLAN A ENERO 2017 (2)'!$DJ$3</c:f>
              <c:strCache>
                <c:ptCount val="1"/>
                <c:pt idx="0">
                  <c:v>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4889293296936611E-2"/>
                  <c:y val="1.84089414858645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4889293296936611E-2"/>
                  <c:y val="1.5779092702169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3676069153776163E-2"/>
                  <c:y val="2.10387902695595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4889293296936611E-2"/>
                  <c:y val="1.5779092702169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6102421910636966E-2"/>
                  <c:y val="1.84089414858645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 i="1" baseline="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 ENERO 2017 (2)'!$DF$4:$DG$130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'PLAN A ENERO 2017 (2)'!$DJ$4:$DJ$130</c:f>
              <c:numCache>
                <c:formatCode>0.00%</c:formatCode>
                <c:ptCount val="5"/>
                <c:pt idx="0">
                  <c:v>0.1799</c:v>
                </c:pt>
                <c:pt idx="1">
                  <c:v>7.0400000000000004E-2</c:v>
                </c:pt>
                <c:pt idx="2">
                  <c:v>0.17399999999999999</c:v>
                </c:pt>
                <c:pt idx="3">
                  <c:v>3.15E-2</c:v>
                </c:pt>
                <c:pt idx="4">
                  <c:v>0.23300000000000001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5120768"/>
        <c:axId val="95122944"/>
        <c:axId val="0"/>
      </c:bar3DChart>
      <c:catAx>
        <c:axId val="95120768"/>
        <c:scaling>
          <c:orientation val="minMax"/>
        </c:scaling>
        <c:delete val="0"/>
        <c:axPos val="b"/>
        <c:majorTickMark val="none"/>
        <c:minorTickMark val="none"/>
        <c:tickLblPos val="nextTo"/>
        <c:crossAx val="95122944"/>
        <c:crosses val="autoZero"/>
        <c:auto val="1"/>
        <c:lblAlgn val="ctr"/>
        <c:lblOffset val="100"/>
        <c:noMultiLvlLbl val="0"/>
      </c:catAx>
      <c:valAx>
        <c:axId val="95122944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951207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EJECUCIÓN PLAN</a:t>
            </a:r>
            <a:r>
              <a:rPr lang="es-CO" baseline="0"/>
              <a:t> DE ACCIÓN POR RUBRO PRESUPUESTAL  DEL 1 AL 31 DE ENERO  2017</a:t>
            </a:r>
            <a:endParaRPr lang="es-CO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9840385572148809E-2"/>
          <c:y val="8.4620531030906207E-2"/>
          <c:w val="0.81001446698005419"/>
          <c:h val="0.69684334707030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'PLAN A ENERO 2017 (2)'!$DH$135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2132240272618115E-2"/>
                  <c:y val="4.02212166918049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5477704572498063E-2"/>
                  <c:y val="-4.02212166918049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 i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 ENERO 2017 (2)'!$DF$136:$DG$143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'PLAN A ENERO 2017 (2)'!$DH$136:$DH$143</c:f>
              <c:numCache>
                <c:formatCode>#,##0</c:formatCode>
                <c:ptCount val="8"/>
                <c:pt idx="0">
                  <c:v>231441728</c:v>
                </c:pt>
                <c:pt idx="1">
                  <c:v>1733311301</c:v>
                </c:pt>
                <c:pt idx="2">
                  <c:v>698000000</c:v>
                </c:pt>
                <c:pt idx="3">
                  <c:v>5874275758</c:v>
                </c:pt>
                <c:pt idx="4">
                  <c:v>1045054283</c:v>
                </c:pt>
                <c:pt idx="5">
                  <c:v>2058441640</c:v>
                </c:pt>
                <c:pt idx="6">
                  <c:v>333941758</c:v>
                </c:pt>
                <c:pt idx="7">
                  <c:v>2643519035</c:v>
                </c:pt>
              </c:numCache>
            </c:numRef>
          </c:val>
        </c:ser>
        <c:ser>
          <c:idx val="1"/>
          <c:order val="1"/>
          <c:tx>
            <c:strRef>
              <c:f>'PLAN A ENERO 2017 (2)'!$DI$135</c:f>
              <c:strCache>
                <c:ptCount val="1"/>
                <c:pt idx="0">
                  <c:v>  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397027276333075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9117376654283503E-2"/>
                  <c:y val="-2.0110608345902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117376654283503E-2"/>
                  <c:y val="-6.0331825037707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154382470880712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1543824708807129E-2"/>
                  <c:y val="-2.0110608345902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0330600681545403E-2"/>
                  <c:y val="4.02212166918049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5183496790592565E-2"/>
                  <c:y val="2.0110608345902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154382470880712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 i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 ENERO 2017 (2)'!$DF$136:$DG$143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'PLAN A ENERO 2017 (2)'!$DI$136:$DI$143</c:f>
              <c:numCache>
                <c:formatCode>#,##0</c:formatCode>
                <c:ptCount val="8"/>
                <c:pt idx="0">
                  <c:v>191491810</c:v>
                </c:pt>
                <c:pt idx="1">
                  <c:v>128465270</c:v>
                </c:pt>
                <c:pt idx="2">
                  <c:v>37493649</c:v>
                </c:pt>
                <c:pt idx="3">
                  <c:v>413610147</c:v>
                </c:pt>
                <c:pt idx="4">
                  <c:v>313002252</c:v>
                </c:pt>
                <c:pt idx="5">
                  <c:v>358096679</c:v>
                </c:pt>
                <c:pt idx="6">
                  <c:v>207998920</c:v>
                </c:pt>
                <c:pt idx="7">
                  <c:v>83380961</c:v>
                </c:pt>
              </c:numCache>
            </c:numRef>
          </c:val>
        </c:ser>
        <c:ser>
          <c:idx val="2"/>
          <c:order val="2"/>
          <c:tx>
            <c:strRef>
              <c:f>'PLAN A ENERO 2017 (2)'!$DJ$135</c:f>
              <c:strCache>
                <c:ptCount val="1"/>
                <c:pt idx="0">
                  <c:v>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624808463450814E-2"/>
                  <c:y val="4.02212166918049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05125651797444E-2"/>
                  <c:y val="1.40774258421317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90415262702169E-2"/>
                  <c:y val="1.40774258421317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8198360408927187E-2"/>
                  <c:y val="-2.0110608345902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1838032490712627E-2"/>
                  <c:y val="2.0110608345902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547770457249806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547770457249806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3970272763330756E-2"/>
                  <c:y val="1.60884866767219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 i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 ENERO 2017 (2)'!$DF$136:$DG$143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'PLAN A ENERO 2017 (2)'!$DJ$136:$DJ$143</c:f>
              <c:numCache>
                <c:formatCode>0.00%</c:formatCode>
                <c:ptCount val="8"/>
                <c:pt idx="0">
                  <c:v>0.82740000000000002</c:v>
                </c:pt>
                <c:pt idx="1">
                  <c:v>7.4099999999999999E-2</c:v>
                </c:pt>
                <c:pt idx="2">
                  <c:v>5.3699999999999998E-2</c:v>
                </c:pt>
                <c:pt idx="3">
                  <c:v>7.0400000000000004E-2</c:v>
                </c:pt>
                <c:pt idx="4">
                  <c:v>0.29949999999999999</c:v>
                </c:pt>
                <c:pt idx="5">
                  <c:v>0.17399999999999999</c:v>
                </c:pt>
                <c:pt idx="6">
                  <c:v>0.62290000000000001</c:v>
                </c:pt>
                <c:pt idx="7">
                  <c:v>3.15E-2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9010432"/>
        <c:axId val="119011968"/>
        <c:axId val="0"/>
      </c:bar3DChart>
      <c:catAx>
        <c:axId val="1190104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19011968"/>
        <c:crosses val="autoZero"/>
        <c:auto val="1"/>
        <c:lblAlgn val="ctr"/>
        <c:lblOffset val="100"/>
        <c:noMultiLvlLbl val="0"/>
      </c:catAx>
      <c:valAx>
        <c:axId val="119011968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190104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144</xdr:row>
      <xdr:rowOff>76200</xdr:rowOff>
    </xdr:from>
    <xdr:to>
      <xdr:col>88</xdr:col>
      <xdr:colOff>209550</xdr:colOff>
      <xdr:row>169</xdr:row>
      <xdr:rowOff>142875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95249</xdr:colOff>
      <xdr:row>170</xdr:row>
      <xdr:rowOff>28575</xdr:rowOff>
    </xdr:from>
    <xdr:to>
      <xdr:col>88</xdr:col>
      <xdr:colOff>209550</xdr:colOff>
      <xdr:row>203</xdr:row>
      <xdr:rowOff>57150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EJECUCI&#211;N%20PRESUPUESTAL%20P.%20ACCI&#211;N/ENERO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>
        <row r="23">
          <cell r="L23">
            <v>91492631</v>
          </cell>
          <cell r="P23">
            <v>100000000</v>
          </cell>
        </row>
        <row r="24">
          <cell r="H24">
            <v>64657460</v>
          </cell>
        </row>
        <row r="26">
          <cell r="H26">
            <v>87506710</v>
          </cell>
        </row>
        <row r="28">
          <cell r="H28">
            <v>12493290</v>
          </cell>
        </row>
        <row r="30">
          <cell r="H30">
            <v>17331670</v>
          </cell>
        </row>
        <row r="32">
          <cell r="H32">
            <v>9502680</v>
          </cell>
        </row>
        <row r="50">
          <cell r="T50">
            <v>4400000</v>
          </cell>
        </row>
        <row r="62">
          <cell r="T62">
            <v>280000</v>
          </cell>
        </row>
        <row r="68">
          <cell r="T68">
            <v>2000000</v>
          </cell>
        </row>
        <row r="81">
          <cell r="K81">
            <v>112000000</v>
          </cell>
          <cell r="P81">
            <v>51334875</v>
          </cell>
        </row>
        <row r="82">
          <cell r="H82">
            <v>17632296</v>
          </cell>
        </row>
        <row r="84">
          <cell r="H84">
            <v>110832974</v>
          </cell>
        </row>
        <row r="104">
          <cell r="H104">
            <v>23722931</v>
          </cell>
        </row>
        <row r="106">
          <cell r="K106">
            <v>120000000</v>
          </cell>
        </row>
        <row r="112">
          <cell r="G112">
            <v>35000000</v>
          </cell>
        </row>
        <row r="127">
          <cell r="H127">
            <v>13770718</v>
          </cell>
        </row>
        <row r="129">
          <cell r="P129">
            <v>110000000</v>
          </cell>
        </row>
        <row r="148">
          <cell r="J148">
            <v>95000000</v>
          </cell>
        </row>
        <row r="155">
          <cell r="J155">
            <v>70000000</v>
          </cell>
        </row>
        <row r="163">
          <cell r="J163">
            <v>15000000</v>
          </cell>
          <cell r="Q163">
            <v>30000000</v>
          </cell>
        </row>
        <row r="177">
          <cell r="J177">
            <v>35000000</v>
          </cell>
        </row>
        <row r="182">
          <cell r="H182">
            <v>3400000</v>
          </cell>
        </row>
        <row r="184">
          <cell r="K184">
            <v>60000000</v>
          </cell>
          <cell r="Q184">
            <v>80000000</v>
          </cell>
        </row>
        <row r="191">
          <cell r="Q191">
            <v>29955000</v>
          </cell>
        </row>
        <row r="198">
          <cell r="J198">
            <v>30000000</v>
          </cell>
          <cell r="K198">
            <v>270000000</v>
          </cell>
        </row>
        <row r="200">
          <cell r="H200">
            <v>58780961</v>
          </cell>
        </row>
        <row r="213">
          <cell r="J213">
            <v>20000000</v>
          </cell>
          <cell r="K213">
            <v>270000000</v>
          </cell>
        </row>
        <row r="220">
          <cell r="J220">
            <v>880851</v>
          </cell>
          <cell r="Q220">
            <v>36802333</v>
          </cell>
          <cell r="T220">
            <v>30000000</v>
          </cell>
        </row>
        <row r="228">
          <cell r="Q228">
            <v>1383907090</v>
          </cell>
        </row>
        <row r="230">
          <cell r="Q230">
            <v>21200000</v>
          </cell>
        </row>
        <row r="237">
          <cell r="K237">
            <v>30000000</v>
          </cell>
        </row>
        <row r="244">
          <cell r="K244">
            <v>84000000</v>
          </cell>
        </row>
        <row r="252">
          <cell r="L252">
            <v>50000000</v>
          </cell>
        </row>
        <row r="278">
          <cell r="L278">
            <v>100000000</v>
          </cell>
        </row>
        <row r="279">
          <cell r="H279">
            <v>60165000</v>
          </cell>
        </row>
        <row r="299">
          <cell r="G299">
            <v>50000000</v>
          </cell>
        </row>
        <row r="333">
          <cell r="K333">
            <v>25000000</v>
          </cell>
        </row>
        <row r="339">
          <cell r="K339">
            <v>20000000</v>
          </cell>
        </row>
        <row r="359">
          <cell r="H359">
            <v>4596960</v>
          </cell>
        </row>
        <row r="361">
          <cell r="K361">
            <v>200000000</v>
          </cell>
        </row>
        <row r="372">
          <cell r="L372">
            <v>10000000</v>
          </cell>
        </row>
        <row r="379">
          <cell r="L379">
            <v>10000000</v>
          </cell>
        </row>
        <row r="383">
          <cell r="H383">
            <v>5837660</v>
          </cell>
        </row>
        <row r="385">
          <cell r="L385">
            <v>80000000</v>
          </cell>
        </row>
        <row r="401">
          <cell r="G401">
            <v>2000000</v>
          </cell>
        </row>
        <row r="411">
          <cell r="H411">
            <v>281537387</v>
          </cell>
        </row>
        <row r="413">
          <cell r="O413">
            <v>938475416</v>
          </cell>
        </row>
        <row r="446">
          <cell r="H446">
            <v>50000000</v>
          </cell>
        </row>
        <row r="448">
          <cell r="K448">
            <v>50000000</v>
          </cell>
        </row>
        <row r="455">
          <cell r="H455">
            <v>206473</v>
          </cell>
        </row>
        <row r="457">
          <cell r="K457">
            <v>206473</v>
          </cell>
        </row>
        <row r="491">
          <cell r="K491">
            <v>158575</v>
          </cell>
        </row>
        <row r="498">
          <cell r="K498">
            <v>25000000</v>
          </cell>
        </row>
        <row r="503">
          <cell r="H503">
            <v>11266667</v>
          </cell>
        </row>
        <row r="505">
          <cell r="T505">
            <v>11266667</v>
          </cell>
        </row>
        <row r="518">
          <cell r="K518">
            <v>16000000</v>
          </cell>
        </row>
        <row r="524">
          <cell r="H524">
            <v>11574954</v>
          </cell>
        </row>
        <row r="526">
          <cell r="K526">
            <v>32000000</v>
          </cell>
        </row>
        <row r="549">
          <cell r="K549">
            <v>140000000</v>
          </cell>
          <cell r="T549">
            <v>20400000</v>
          </cell>
        </row>
        <row r="550">
          <cell r="H550">
            <v>17600000</v>
          </cell>
        </row>
        <row r="552">
          <cell r="H552">
            <v>48133862</v>
          </cell>
        </row>
        <row r="558">
          <cell r="H558">
            <v>800000</v>
          </cell>
        </row>
        <row r="563">
          <cell r="H563">
            <v>14017137</v>
          </cell>
        </row>
        <row r="565">
          <cell r="L565">
            <v>50000000</v>
          </cell>
        </row>
        <row r="577">
          <cell r="H577">
            <v>14575000</v>
          </cell>
        </row>
        <row r="579">
          <cell r="L579">
            <v>80000000</v>
          </cell>
        </row>
        <row r="592">
          <cell r="H592">
            <v>51249250</v>
          </cell>
        </row>
        <row r="594">
          <cell r="K594">
            <v>65000000</v>
          </cell>
        </row>
        <row r="600">
          <cell r="H600">
            <v>18359120</v>
          </cell>
        </row>
        <row r="602">
          <cell r="K602">
            <v>25000000</v>
          </cell>
        </row>
        <row r="617">
          <cell r="H617">
            <v>14575000</v>
          </cell>
        </row>
        <row r="619">
          <cell r="K619">
            <v>38000000</v>
          </cell>
          <cell r="T619">
            <v>24500000</v>
          </cell>
        </row>
        <row r="637">
          <cell r="H637">
            <v>56201662</v>
          </cell>
        </row>
        <row r="639">
          <cell r="K639">
            <v>56482267</v>
          </cell>
        </row>
        <row r="647">
          <cell r="H647">
            <v>56482267</v>
          </cell>
        </row>
        <row r="649">
          <cell r="K649">
            <v>56482267</v>
          </cell>
        </row>
        <row r="674">
          <cell r="H674">
            <v>9434000</v>
          </cell>
        </row>
        <row r="676">
          <cell r="P676">
            <v>9434000</v>
          </cell>
        </row>
        <row r="689">
          <cell r="K689">
            <v>70250350</v>
          </cell>
          <cell r="T689">
            <v>818442</v>
          </cell>
        </row>
        <row r="690">
          <cell r="H690">
            <v>14500000</v>
          </cell>
        </row>
        <row r="695">
          <cell r="H695">
            <v>2000000</v>
          </cell>
        </row>
        <row r="697">
          <cell r="H697">
            <v>818442</v>
          </cell>
        </row>
        <row r="698">
          <cell r="H698">
            <v>1750350</v>
          </cell>
        </row>
        <row r="715">
          <cell r="H715">
            <v>19673734</v>
          </cell>
        </row>
        <row r="717">
          <cell r="K717">
            <v>19787068</v>
          </cell>
        </row>
        <row r="741">
          <cell r="H741">
            <v>8639000</v>
          </cell>
        </row>
        <row r="743">
          <cell r="P743">
            <v>8639000</v>
          </cell>
        </row>
        <row r="763">
          <cell r="H763">
            <v>226948438</v>
          </cell>
        </row>
        <row r="765">
          <cell r="P765">
            <v>17944922</v>
          </cell>
          <cell r="T765">
            <v>232110230</v>
          </cell>
        </row>
        <row r="793">
          <cell r="H793">
            <v>9063000</v>
          </cell>
        </row>
        <row r="795">
          <cell r="H795">
            <v>8881922</v>
          </cell>
        </row>
        <row r="823">
          <cell r="K823">
            <v>19993101</v>
          </cell>
        </row>
        <row r="857">
          <cell r="H857">
            <v>83766715</v>
          </cell>
        </row>
        <row r="859">
          <cell r="K859">
            <v>109958270</v>
          </cell>
        </row>
        <row r="891">
          <cell r="R891">
            <v>175879371</v>
          </cell>
          <cell r="S891">
            <v>33084973</v>
          </cell>
        </row>
        <row r="892">
          <cell r="H892">
            <v>175165320</v>
          </cell>
        </row>
        <row r="908">
          <cell r="G908">
            <v>33084973</v>
          </cell>
          <cell r="H908">
            <v>32833600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F155"/>
  <sheetViews>
    <sheetView showGridLines="0" topLeftCell="B1" zoomScaleNormal="100" zoomScalePageLayoutView="50" workbookViewId="0">
      <pane xSplit="2" ySplit="3" topLeftCell="D114" activePane="bottomRight" state="frozen"/>
      <selection activeCell="C1" sqref="C1"/>
      <selection pane="topRight" activeCell="D1" sqref="D1"/>
      <selection pane="bottomLeft" activeCell="C4" sqref="C4"/>
      <selection pane="bottomRight" activeCell="C144" sqref="C144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85546875" customWidth="1"/>
    <col min="4" max="4" width="51.42578125" customWidth="1"/>
    <col min="5" max="5" width="6.28515625" customWidth="1"/>
    <col min="6" max="6" width="14.28515625" customWidth="1"/>
    <col min="7" max="7" width="13.28515625" bestFit="1" customWidth="1"/>
    <col min="8" max="8" width="11.42578125" customWidth="1"/>
    <col min="9" max="9" width="14.42578125" customWidth="1"/>
    <col min="10" max="10" width="12.5703125" customWidth="1"/>
    <col min="11" max="11" width="12.28515625" customWidth="1"/>
    <col min="12" max="12" width="11.5703125" customWidth="1"/>
    <col min="13" max="13" width="8.42578125" customWidth="1"/>
    <col min="14" max="14" width="10.140625" customWidth="1"/>
    <col min="15" max="16" width="9.140625" customWidth="1"/>
    <col min="17" max="17" width="11.140625" customWidth="1"/>
    <col min="18" max="18" width="14.140625" customWidth="1"/>
    <col min="19" max="19" width="12.28515625" customWidth="1"/>
    <col min="20" max="20" width="11.140625" customWidth="1"/>
    <col min="21" max="22" width="12.7109375" customWidth="1"/>
    <col min="23" max="23" width="11.140625" customWidth="1"/>
    <col min="24" max="24" width="12.7109375" customWidth="1"/>
    <col min="25" max="25" width="13.140625" customWidth="1"/>
    <col min="26" max="26" width="12.28515625" customWidth="1"/>
    <col min="27" max="27" width="8.28515625" bestFit="1" customWidth="1"/>
    <col min="28" max="28" width="13.7109375" bestFit="1" customWidth="1"/>
    <col min="29" max="29" width="13.5703125" customWidth="1"/>
    <col min="30" max="30" width="14" customWidth="1"/>
    <col min="31" max="31" width="17.28515625" customWidth="1"/>
    <col min="32" max="32" width="16.140625" customWidth="1"/>
    <col min="33" max="34" width="15" customWidth="1"/>
    <col min="35" max="35" width="11.7109375" customWidth="1"/>
    <col min="36" max="36" width="13.28515625" customWidth="1"/>
    <col min="37" max="37" width="12.5703125" customWidth="1"/>
    <col min="38" max="38" width="14.42578125" customWidth="1"/>
    <col min="39" max="39" width="14.140625" customWidth="1"/>
    <col min="40" max="40" width="13.28515625" customWidth="1"/>
    <col min="41" max="41" width="13.5703125" customWidth="1"/>
    <col min="42" max="42" width="13.42578125" customWidth="1"/>
    <col min="43" max="43" width="17.7109375" customWidth="1"/>
    <col min="44" max="44" width="13.42578125" customWidth="1"/>
    <col min="45" max="45" width="14.85546875" customWidth="1"/>
    <col min="46" max="46" width="15.5703125" customWidth="1"/>
    <col min="47" max="47" width="13.85546875" customWidth="1"/>
    <col min="48" max="48" width="8" customWidth="1"/>
    <col min="49" max="49" width="13.7109375" customWidth="1"/>
    <col min="50" max="50" width="14.5703125" customWidth="1"/>
    <col min="51" max="51" width="15.140625" customWidth="1"/>
    <col min="52" max="52" width="14.42578125" customWidth="1"/>
    <col min="53" max="53" width="11.28515625" customWidth="1"/>
    <col min="54" max="54" width="13.85546875" customWidth="1"/>
    <col min="55" max="55" width="10" customWidth="1"/>
    <col min="56" max="56" width="11" customWidth="1"/>
    <col min="57" max="58" width="9.28515625" customWidth="1"/>
    <col min="59" max="59" width="12.5703125" customWidth="1"/>
    <col min="60" max="60" width="13.5703125" customWidth="1"/>
    <col min="61" max="61" width="15.140625" customWidth="1"/>
    <col min="62" max="62" width="13.85546875" customWidth="1"/>
    <col min="63" max="63" width="15" customWidth="1"/>
    <col min="64" max="65" width="13.42578125" customWidth="1"/>
    <col min="66" max="66" width="13.5703125" customWidth="1"/>
    <col min="67" max="67" width="13.7109375" customWidth="1"/>
    <col min="68" max="68" width="14" customWidth="1"/>
    <col min="69" max="69" width="10.28515625" customWidth="1"/>
    <col min="70" max="70" width="12.85546875" customWidth="1"/>
    <col min="71" max="71" width="12.28515625" customWidth="1"/>
    <col min="72" max="72" width="13.28515625" customWidth="1"/>
    <col min="73" max="73" width="14" customWidth="1"/>
    <col min="74" max="74" width="15.42578125" customWidth="1"/>
    <col min="75" max="75" width="15.28515625" customWidth="1"/>
    <col min="76" max="76" width="13.5703125" customWidth="1"/>
    <col min="77" max="77" width="11.7109375" customWidth="1"/>
    <col min="78" max="78" width="13.42578125" customWidth="1"/>
    <col min="79" max="79" width="11.42578125" customWidth="1"/>
    <col min="80" max="80" width="15.7109375" customWidth="1"/>
    <col min="81" max="81" width="16.28515625" customWidth="1"/>
    <col min="82" max="82" width="17.140625" customWidth="1"/>
    <col min="83" max="83" width="13" customWidth="1"/>
    <col min="84" max="85" width="14.28515625" customWidth="1"/>
    <col min="86" max="86" width="13.7109375" customWidth="1"/>
    <col min="87" max="87" width="12.28515625" customWidth="1"/>
    <col min="88" max="88" width="13.42578125" customWidth="1"/>
    <col min="89" max="89" width="9.7109375" customWidth="1"/>
    <col min="90" max="90" width="14.28515625" customWidth="1"/>
    <col min="91" max="91" width="13.7109375" customWidth="1"/>
    <col min="92" max="92" width="14.42578125" customWidth="1"/>
    <col min="93" max="93" width="15.5703125" customWidth="1"/>
    <col min="94" max="94" width="14.42578125" customWidth="1"/>
    <col min="95" max="95" width="12.7109375" customWidth="1"/>
    <col min="96" max="96" width="13.5703125" customWidth="1"/>
    <col min="97" max="98" width="13.85546875" customWidth="1"/>
    <col min="99" max="99" width="11.42578125" customWidth="1"/>
    <col min="100" max="100" width="13.7109375" customWidth="1"/>
    <col min="101" max="102" width="13.85546875" customWidth="1"/>
    <col min="103" max="103" width="13.28515625" customWidth="1"/>
    <col min="104" max="105" width="14.42578125" customWidth="1"/>
    <col min="106" max="106" width="14.85546875" customWidth="1"/>
    <col min="107" max="107" width="14.28515625" customWidth="1"/>
    <col min="108" max="108" width="13.5703125" customWidth="1"/>
    <col min="109" max="109" width="5.140625" customWidth="1"/>
  </cols>
  <sheetData>
    <row r="1" spans="1:108" ht="15" customHeight="1" x14ac:dyDescent="0.3">
      <c r="C1" s="245" t="s">
        <v>0</v>
      </c>
      <c r="D1" s="245"/>
      <c r="E1" s="245"/>
      <c r="F1" s="245"/>
      <c r="G1" s="246" t="s">
        <v>1</v>
      </c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1"/>
      <c r="AB1" s="247" t="s">
        <v>2</v>
      </c>
      <c r="AC1" s="248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9"/>
      <c r="AV1" s="2"/>
      <c r="AW1" s="3"/>
      <c r="AX1" s="243" t="s">
        <v>3</v>
      </c>
      <c r="AY1" s="244"/>
      <c r="AZ1" s="244"/>
      <c r="BA1" s="244"/>
      <c r="BB1" s="244"/>
      <c r="BC1" s="244"/>
      <c r="BD1" s="244"/>
      <c r="BE1" s="244"/>
      <c r="BF1" s="244"/>
      <c r="BG1" s="244"/>
      <c r="BH1" s="244"/>
      <c r="BI1" s="244"/>
      <c r="BJ1" s="244"/>
      <c r="BK1" s="244"/>
      <c r="BL1" s="244"/>
      <c r="BM1" s="244"/>
      <c r="BN1" s="244"/>
      <c r="BO1" s="244"/>
      <c r="BP1" s="244"/>
      <c r="BQ1" s="250"/>
      <c r="BR1" s="243" t="s">
        <v>4</v>
      </c>
      <c r="BS1" s="244"/>
      <c r="BT1" s="244"/>
      <c r="BU1" s="244"/>
      <c r="BV1" s="244"/>
      <c r="BW1" s="244"/>
      <c r="BX1" s="244"/>
      <c r="BY1" s="244"/>
      <c r="BZ1" s="244"/>
      <c r="CA1" s="244"/>
      <c r="CB1" s="244"/>
      <c r="CC1" s="244"/>
      <c r="CD1" s="244"/>
      <c r="CE1" s="244"/>
      <c r="CF1" s="244"/>
      <c r="CG1" s="244"/>
      <c r="CH1" s="244"/>
      <c r="CI1" s="244"/>
      <c r="CJ1" s="250"/>
      <c r="CK1" s="2"/>
      <c r="CL1" s="243" t="s">
        <v>3</v>
      </c>
      <c r="CM1" s="244"/>
      <c r="CN1" s="244"/>
      <c r="CO1" s="244"/>
      <c r="CP1" s="244"/>
      <c r="CQ1" s="244"/>
      <c r="CR1" s="244"/>
      <c r="CS1" s="244"/>
      <c r="CT1" s="244"/>
      <c r="CU1" s="244"/>
      <c r="CV1" s="244"/>
      <c r="CW1" s="244"/>
      <c r="CX1" s="244"/>
      <c r="CY1" s="244"/>
      <c r="CZ1" s="244"/>
      <c r="DA1" s="244"/>
      <c r="DB1" s="244"/>
      <c r="DC1" s="244"/>
      <c r="DD1" s="244"/>
    </row>
    <row r="2" spans="1:108" ht="15.6" customHeight="1" x14ac:dyDescent="0.25">
      <c r="A2" s="238" t="s">
        <v>5</v>
      </c>
      <c r="B2" s="238" t="s">
        <v>6</v>
      </c>
      <c r="C2" s="239" t="s">
        <v>7</v>
      </c>
      <c r="D2" s="238" t="s">
        <v>8</v>
      </c>
      <c r="E2" s="241" t="s">
        <v>9</v>
      </c>
      <c r="F2" s="236" t="s">
        <v>10</v>
      </c>
      <c r="G2" s="233" t="s">
        <v>11</v>
      </c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5"/>
      <c r="AA2" s="4"/>
      <c r="AB2" s="230" t="s">
        <v>12</v>
      </c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/>
      <c r="AT2" s="231"/>
      <c r="AU2" s="232"/>
      <c r="AV2" s="5"/>
      <c r="AW2" s="6"/>
      <c r="AX2" s="224" t="s">
        <v>13</v>
      </c>
      <c r="AY2" s="225"/>
      <c r="AZ2" s="225"/>
      <c r="BA2" s="225"/>
      <c r="BB2" s="225"/>
      <c r="BC2" s="225"/>
      <c r="BD2" s="225"/>
      <c r="BE2" s="225"/>
      <c r="BF2" s="226"/>
      <c r="BG2" s="224" t="s">
        <v>13</v>
      </c>
      <c r="BH2" s="225"/>
      <c r="BI2" s="225"/>
      <c r="BJ2" s="225"/>
      <c r="BK2" s="225"/>
      <c r="BL2" s="225"/>
      <c r="BM2" s="225"/>
      <c r="BN2" s="225"/>
      <c r="BO2" s="225"/>
      <c r="BP2" s="226"/>
      <c r="BQ2" s="7"/>
      <c r="BR2" s="8"/>
      <c r="BS2" s="230" t="s">
        <v>14</v>
      </c>
      <c r="BT2" s="231"/>
      <c r="BU2" s="231"/>
      <c r="BV2" s="231"/>
      <c r="BW2" s="231"/>
      <c r="BX2" s="231"/>
      <c r="BY2" s="231"/>
      <c r="BZ2" s="231"/>
      <c r="CA2" s="231"/>
      <c r="CB2" s="231"/>
      <c r="CC2" s="9"/>
      <c r="CD2" s="231"/>
      <c r="CE2" s="231"/>
      <c r="CF2" s="231"/>
      <c r="CG2" s="231"/>
      <c r="CH2" s="231"/>
      <c r="CI2" s="231"/>
      <c r="CJ2" s="232"/>
      <c r="CK2" s="10"/>
      <c r="CL2" s="224" t="s">
        <v>13</v>
      </c>
      <c r="CM2" s="225"/>
      <c r="CN2" s="225"/>
      <c r="CO2" s="225"/>
      <c r="CP2" s="225"/>
      <c r="CQ2" s="225"/>
      <c r="CR2" s="225"/>
      <c r="CS2" s="225"/>
      <c r="CT2" s="225"/>
      <c r="CU2" s="225"/>
      <c r="CV2" s="225" t="s">
        <v>13</v>
      </c>
      <c r="CW2" s="225"/>
      <c r="CX2" s="225"/>
      <c r="CY2" s="225"/>
      <c r="CZ2" s="225"/>
      <c r="DA2" s="225"/>
      <c r="DB2" s="225"/>
      <c r="DC2" s="225"/>
      <c r="DD2" s="226"/>
    </row>
    <row r="3" spans="1:108" ht="43.5" customHeight="1" x14ac:dyDescent="0.25">
      <c r="A3" s="238"/>
      <c r="B3" s="238"/>
      <c r="C3" s="240"/>
      <c r="D3" s="238"/>
      <c r="E3" s="242"/>
      <c r="F3" s="237"/>
      <c r="G3" s="11" t="s">
        <v>15</v>
      </c>
      <c r="H3" s="11" t="s">
        <v>16</v>
      </c>
      <c r="I3" s="11" t="s">
        <v>17</v>
      </c>
      <c r="J3" s="11" t="s">
        <v>18</v>
      </c>
      <c r="K3" s="11" t="s">
        <v>19</v>
      </c>
      <c r="L3" s="11" t="s">
        <v>20</v>
      </c>
      <c r="M3" s="11" t="s">
        <v>21</v>
      </c>
      <c r="N3" s="11" t="s">
        <v>22</v>
      </c>
      <c r="O3" s="11" t="s">
        <v>23</v>
      </c>
      <c r="P3" s="11" t="s">
        <v>24</v>
      </c>
      <c r="Q3" s="11" t="s">
        <v>25</v>
      </c>
      <c r="R3" s="11" t="s">
        <v>26</v>
      </c>
      <c r="S3" s="11" t="s">
        <v>27</v>
      </c>
      <c r="T3" s="11" t="s">
        <v>28</v>
      </c>
      <c r="U3" s="11" t="s">
        <v>29</v>
      </c>
      <c r="V3" s="11" t="s">
        <v>30</v>
      </c>
      <c r="W3" s="11" t="s">
        <v>31</v>
      </c>
      <c r="X3" s="11" t="s">
        <v>32</v>
      </c>
      <c r="Y3" s="11" t="s">
        <v>33</v>
      </c>
      <c r="Z3" s="11" t="s">
        <v>34</v>
      </c>
      <c r="AA3" s="12" t="s">
        <v>35</v>
      </c>
      <c r="AB3" s="13" t="s">
        <v>15</v>
      </c>
      <c r="AC3" s="13" t="s">
        <v>16</v>
      </c>
      <c r="AD3" s="13" t="s">
        <v>36</v>
      </c>
      <c r="AE3" s="13" t="s">
        <v>37</v>
      </c>
      <c r="AF3" s="13" t="s">
        <v>38</v>
      </c>
      <c r="AG3" s="13" t="s">
        <v>39</v>
      </c>
      <c r="AH3" s="13" t="s">
        <v>21</v>
      </c>
      <c r="AI3" s="13" t="s">
        <v>22</v>
      </c>
      <c r="AJ3" s="13" t="s">
        <v>23</v>
      </c>
      <c r="AK3" s="13" t="s">
        <v>24</v>
      </c>
      <c r="AL3" s="13" t="s">
        <v>40</v>
      </c>
      <c r="AM3" s="13" t="s">
        <v>26</v>
      </c>
      <c r="AN3" s="13" t="s">
        <v>41</v>
      </c>
      <c r="AO3" s="13" t="s">
        <v>28</v>
      </c>
      <c r="AP3" s="14" t="str">
        <f>+U3</f>
        <v xml:space="preserve">EXCEDENTES  USCO </v>
      </c>
      <c r="AQ3" s="13" t="s">
        <v>30</v>
      </c>
      <c r="AR3" s="13" t="s">
        <v>31</v>
      </c>
      <c r="AS3" s="13" t="s">
        <v>32</v>
      </c>
      <c r="AT3" s="13" t="s">
        <v>42</v>
      </c>
      <c r="AU3" s="13" t="s">
        <v>34</v>
      </c>
      <c r="AV3" s="15" t="s">
        <v>35</v>
      </c>
      <c r="AW3" s="16" t="s">
        <v>15</v>
      </c>
      <c r="AX3" s="16" t="s">
        <v>16</v>
      </c>
      <c r="AY3" s="16" t="s">
        <v>43</v>
      </c>
      <c r="AZ3" s="16" t="s">
        <v>44</v>
      </c>
      <c r="BA3" s="16" t="s">
        <v>38</v>
      </c>
      <c r="BB3" s="16" t="s">
        <v>39</v>
      </c>
      <c r="BC3" s="16" t="s">
        <v>21</v>
      </c>
      <c r="BD3" s="16" t="s">
        <v>22</v>
      </c>
      <c r="BE3" s="16" t="s">
        <v>23</v>
      </c>
      <c r="BF3" s="16" t="s">
        <v>24</v>
      </c>
      <c r="BG3" s="16" t="s">
        <v>40</v>
      </c>
      <c r="BH3" s="16" t="s">
        <v>26</v>
      </c>
      <c r="BI3" s="16" t="s">
        <v>27</v>
      </c>
      <c r="BJ3" s="16" t="s">
        <v>28</v>
      </c>
      <c r="BK3" s="16" t="str">
        <f>+AP3</f>
        <v xml:space="preserve">EXCEDENTES  USCO </v>
      </c>
      <c r="BL3" s="16" t="s">
        <v>30</v>
      </c>
      <c r="BM3" s="16" t="s">
        <v>31</v>
      </c>
      <c r="BN3" s="16" t="s">
        <v>32</v>
      </c>
      <c r="BO3" s="16" t="s">
        <v>33</v>
      </c>
      <c r="BP3" s="16" t="s">
        <v>34</v>
      </c>
      <c r="BQ3" s="12" t="s">
        <v>35</v>
      </c>
      <c r="BR3" s="13" t="s">
        <v>15</v>
      </c>
      <c r="BS3" s="13" t="s">
        <v>16</v>
      </c>
      <c r="BT3" s="13" t="s">
        <v>17</v>
      </c>
      <c r="BU3" s="13" t="s">
        <v>44</v>
      </c>
      <c r="BV3" s="17" t="s">
        <v>38</v>
      </c>
      <c r="BW3" s="13"/>
      <c r="BX3" s="13" t="s">
        <v>39</v>
      </c>
      <c r="BY3" s="13" t="s">
        <v>22</v>
      </c>
      <c r="BZ3" s="13" t="s">
        <v>23</v>
      </c>
      <c r="CA3" s="13" t="s">
        <v>24</v>
      </c>
      <c r="CB3" s="13" t="s">
        <v>40</v>
      </c>
      <c r="CC3" s="13" t="s">
        <v>26</v>
      </c>
      <c r="CD3" s="13" t="s">
        <v>28</v>
      </c>
      <c r="CE3" s="13" t="str">
        <f>+BK3</f>
        <v xml:space="preserve">EXCEDENTES  USCO </v>
      </c>
      <c r="CF3" s="13" t="s">
        <v>30</v>
      </c>
      <c r="CG3" s="13" t="s">
        <v>31</v>
      </c>
      <c r="CH3" s="13" t="s">
        <v>32</v>
      </c>
      <c r="CI3" s="13" t="s">
        <v>42</v>
      </c>
      <c r="CJ3" s="13" t="s">
        <v>34</v>
      </c>
      <c r="CK3" s="15" t="s">
        <v>35</v>
      </c>
      <c r="CL3" s="16" t="s">
        <v>15</v>
      </c>
      <c r="CM3" s="16" t="s">
        <v>16</v>
      </c>
      <c r="CN3" s="16" t="s">
        <v>17</v>
      </c>
      <c r="CO3" s="16" t="s">
        <v>44</v>
      </c>
      <c r="CP3" s="16" t="s">
        <v>45</v>
      </c>
      <c r="CQ3" s="18" t="s">
        <v>20</v>
      </c>
      <c r="CR3" s="16"/>
      <c r="CS3" s="16" t="s">
        <v>22</v>
      </c>
      <c r="CT3" s="16" t="s">
        <v>23</v>
      </c>
      <c r="CU3" s="16" t="s">
        <v>24</v>
      </c>
      <c r="CV3" s="16" t="s">
        <v>40</v>
      </c>
      <c r="CW3" s="16" t="s">
        <v>26</v>
      </c>
      <c r="CX3" s="16" t="s">
        <v>28</v>
      </c>
      <c r="CY3" s="19" t="str">
        <f>+CE3</f>
        <v xml:space="preserve">EXCEDENTES  USCO </v>
      </c>
      <c r="CZ3" s="16" t="s">
        <v>30</v>
      </c>
      <c r="DA3" s="16" t="s">
        <v>31</v>
      </c>
      <c r="DB3" s="16" t="s">
        <v>32</v>
      </c>
      <c r="DC3" s="16" t="s">
        <v>33</v>
      </c>
      <c r="DD3" s="16" t="s">
        <v>34</v>
      </c>
    </row>
    <row r="4" spans="1:108" ht="48.75" customHeight="1" x14ac:dyDescent="0.25">
      <c r="A4" s="20" t="s">
        <v>46</v>
      </c>
      <c r="B4" s="227" t="s">
        <v>47</v>
      </c>
      <c r="C4" s="21" t="s">
        <v>48</v>
      </c>
      <c r="D4" s="22" t="s">
        <v>49</v>
      </c>
      <c r="E4" s="23">
        <v>510</v>
      </c>
      <c r="F4" s="24" t="s">
        <v>50</v>
      </c>
      <c r="G4" s="25">
        <f t="shared" ref="G4:G24" si="0">SUM(H4:Z4)</f>
        <v>21000000</v>
      </c>
      <c r="H4" s="25"/>
      <c r="I4" s="25">
        <v>16000000</v>
      </c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>
        <f>5000000</f>
        <v>5000000</v>
      </c>
      <c r="AA4" s="26">
        <f t="shared" ref="AA4:AA69" si="1">+AB4/G4</f>
        <v>0.76190476190476186</v>
      </c>
      <c r="AB4" s="25">
        <f t="shared" ref="AB4:AB23" si="2">SUM(AC4:AU4)</f>
        <v>16000000</v>
      </c>
      <c r="AC4" s="27"/>
      <c r="AD4" s="27">
        <f>+'[1]ENERO 2017'!$K$518</f>
        <v>16000000</v>
      </c>
      <c r="AE4" s="27"/>
      <c r="AF4" s="25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6">
        <f t="shared" ref="AV4:AV67" si="3">1-AA4</f>
        <v>0.23809523809523814</v>
      </c>
      <c r="AW4" s="25">
        <f t="shared" ref="AW4:AW24" si="4">SUM(AX4:BP4)</f>
        <v>5000000</v>
      </c>
      <c r="AX4" s="25">
        <f t="shared" ref="AX4:AX9" si="5">+H4</f>
        <v>0</v>
      </c>
      <c r="AY4" s="25">
        <f>I4-AD4</f>
        <v>0</v>
      </c>
      <c r="AZ4" s="25">
        <f>J4-AE4</f>
        <v>0</v>
      </c>
      <c r="BA4" s="25">
        <f t="shared" ref="BA4:BL13" si="6">+K4-AF4</f>
        <v>0</v>
      </c>
      <c r="BB4" s="25">
        <f t="shared" si="6"/>
        <v>0</v>
      </c>
      <c r="BC4" s="25">
        <f t="shared" si="6"/>
        <v>0</v>
      </c>
      <c r="BD4" s="25">
        <f t="shared" si="6"/>
        <v>0</v>
      </c>
      <c r="BE4" s="25">
        <f t="shared" si="6"/>
        <v>0</v>
      </c>
      <c r="BF4" s="25">
        <f t="shared" si="6"/>
        <v>0</v>
      </c>
      <c r="BG4" s="25">
        <f t="shared" si="6"/>
        <v>0</v>
      </c>
      <c r="BH4" s="25">
        <f t="shared" si="6"/>
        <v>0</v>
      </c>
      <c r="BI4" s="25">
        <f t="shared" si="6"/>
        <v>0</v>
      </c>
      <c r="BJ4" s="25">
        <f t="shared" si="6"/>
        <v>0</v>
      </c>
      <c r="BK4" s="25">
        <f t="shared" si="6"/>
        <v>0</v>
      </c>
      <c r="BL4" s="25">
        <f t="shared" si="6"/>
        <v>0</v>
      </c>
      <c r="BM4" s="25"/>
      <c r="BN4" s="25">
        <f>+X4-AS4</f>
        <v>0</v>
      </c>
      <c r="BO4" s="25">
        <f t="shared" ref="BO4:BO13" si="7">Y4-AT4</f>
        <v>0</v>
      </c>
      <c r="BP4" s="25">
        <f t="shared" ref="BP4:BP13" si="8">+Z4-AU4</f>
        <v>5000000</v>
      </c>
      <c r="BQ4" s="26">
        <f t="shared" ref="BQ4:BQ67" si="9">+BR4/G4</f>
        <v>0</v>
      </c>
      <c r="BR4" s="25">
        <f>SUM(BS4:CJ4)</f>
        <v>0</v>
      </c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6">
        <f t="shared" ref="CK4:CK61" si="10">1-BQ4</f>
        <v>1</v>
      </c>
      <c r="CL4" s="25">
        <f t="shared" ref="CL4:CL24" si="11">SUM(CM4:DD4)</f>
        <v>21000000</v>
      </c>
      <c r="CM4" s="25">
        <f t="shared" ref="CM4:CR17" si="12">H4-BS4</f>
        <v>0</v>
      </c>
      <c r="CN4" s="25">
        <f t="shared" si="12"/>
        <v>16000000</v>
      </c>
      <c r="CO4" s="25">
        <f t="shared" si="12"/>
        <v>0</v>
      </c>
      <c r="CP4" s="25">
        <f t="shared" si="12"/>
        <v>0</v>
      </c>
      <c r="CQ4" s="25">
        <f t="shared" si="12"/>
        <v>0</v>
      </c>
      <c r="CR4" s="25">
        <f t="shared" si="12"/>
        <v>0</v>
      </c>
      <c r="CS4" s="25">
        <f t="shared" ref="CS4:CU13" si="13">+N4-BY4</f>
        <v>0</v>
      </c>
      <c r="CT4" s="25">
        <f t="shared" si="13"/>
        <v>0</v>
      </c>
      <c r="CU4" s="25">
        <f t="shared" si="13"/>
        <v>0</v>
      </c>
      <c r="CV4" s="25">
        <f t="shared" ref="CV4:CW13" si="14">Q4-CB4</f>
        <v>0</v>
      </c>
      <c r="CW4" s="25">
        <f t="shared" si="14"/>
        <v>0</v>
      </c>
      <c r="CX4" s="25">
        <f t="shared" ref="CX4:CZ13" si="15">+T4-CD4</f>
        <v>0</v>
      </c>
      <c r="CY4" s="25">
        <f t="shared" si="15"/>
        <v>0</v>
      </c>
      <c r="CZ4" s="25">
        <f t="shared" si="15"/>
        <v>0</v>
      </c>
      <c r="DA4" s="25"/>
      <c r="DB4" s="25">
        <f t="shared" ref="DB4:DD17" si="16">+X4-CH4</f>
        <v>0</v>
      </c>
      <c r="DC4" s="25">
        <f t="shared" si="16"/>
        <v>0</v>
      </c>
      <c r="DD4" s="25">
        <f t="shared" si="16"/>
        <v>5000000</v>
      </c>
    </row>
    <row r="5" spans="1:108" ht="50.25" customHeight="1" x14ac:dyDescent="0.25">
      <c r="A5" s="29"/>
      <c r="B5" s="228"/>
      <c r="C5" s="21" t="s">
        <v>51</v>
      </c>
      <c r="D5" s="22" t="s">
        <v>52</v>
      </c>
      <c r="E5" s="23">
        <v>510</v>
      </c>
      <c r="F5" s="24" t="s">
        <v>53</v>
      </c>
      <c r="G5" s="25">
        <f t="shared" si="0"/>
        <v>32000000</v>
      </c>
      <c r="H5" s="25"/>
      <c r="I5" s="25">
        <v>32000000</v>
      </c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6">
        <f t="shared" si="1"/>
        <v>1</v>
      </c>
      <c r="AB5" s="25">
        <f t="shared" si="2"/>
        <v>32000000</v>
      </c>
      <c r="AC5" s="25"/>
      <c r="AD5" s="25">
        <f>+'[1]ENERO 2017'!$K$526</f>
        <v>32000000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6">
        <f t="shared" si="3"/>
        <v>0</v>
      </c>
      <c r="AW5" s="25">
        <f t="shared" si="4"/>
        <v>0</v>
      </c>
      <c r="AX5" s="25">
        <f t="shared" si="5"/>
        <v>0</v>
      </c>
      <c r="AY5" s="25">
        <f t="shared" ref="AY5:AZ20" si="17">I5-AD5</f>
        <v>0</v>
      </c>
      <c r="AZ5" s="25">
        <f t="shared" si="17"/>
        <v>0</v>
      </c>
      <c r="BA5" s="25">
        <f t="shared" si="6"/>
        <v>0</v>
      </c>
      <c r="BB5" s="25">
        <f t="shared" si="6"/>
        <v>0</v>
      </c>
      <c r="BC5" s="25">
        <f t="shared" si="6"/>
        <v>0</v>
      </c>
      <c r="BD5" s="25">
        <f t="shared" si="6"/>
        <v>0</v>
      </c>
      <c r="BE5" s="25">
        <f t="shared" si="6"/>
        <v>0</v>
      </c>
      <c r="BF5" s="25">
        <f t="shared" si="6"/>
        <v>0</v>
      </c>
      <c r="BG5" s="25">
        <f t="shared" si="6"/>
        <v>0</v>
      </c>
      <c r="BH5" s="25">
        <f t="shared" si="6"/>
        <v>0</v>
      </c>
      <c r="BI5" s="25">
        <f t="shared" si="6"/>
        <v>0</v>
      </c>
      <c r="BJ5" s="25">
        <f t="shared" si="6"/>
        <v>0</v>
      </c>
      <c r="BK5" s="25">
        <f t="shared" si="6"/>
        <v>0</v>
      </c>
      <c r="BL5" s="25">
        <f t="shared" si="6"/>
        <v>0</v>
      </c>
      <c r="BM5" s="25"/>
      <c r="BN5" s="25"/>
      <c r="BO5" s="25">
        <f t="shared" si="7"/>
        <v>0</v>
      </c>
      <c r="BP5" s="25">
        <f t="shared" si="8"/>
        <v>0</v>
      </c>
      <c r="BQ5" s="26">
        <f t="shared" si="9"/>
        <v>0.3617173125</v>
      </c>
      <c r="BR5" s="25">
        <f t="shared" ref="BR5:BR24" si="18">SUM(BS5:CJ5)</f>
        <v>11574954</v>
      </c>
      <c r="BS5" s="25"/>
      <c r="BT5" s="25">
        <f>+'[1]ENERO 2017'!$H$524</f>
        <v>11574954</v>
      </c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6">
        <f t="shared" si="10"/>
        <v>0.63828268750000006</v>
      </c>
      <c r="CL5" s="25">
        <f t="shared" si="11"/>
        <v>20425046</v>
      </c>
      <c r="CM5" s="25">
        <f t="shared" si="12"/>
        <v>0</v>
      </c>
      <c r="CN5" s="25">
        <f t="shared" si="12"/>
        <v>20425046</v>
      </c>
      <c r="CO5" s="25">
        <f t="shared" si="12"/>
        <v>0</v>
      </c>
      <c r="CP5" s="25">
        <f t="shared" si="12"/>
        <v>0</v>
      </c>
      <c r="CQ5" s="25">
        <f t="shared" si="12"/>
        <v>0</v>
      </c>
      <c r="CR5" s="25">
        <f t="shared" si="12"/>
        <v>0</v>
      </c>
      <c r="CS5" s="25">
        <f t="shared" si="13"/>
        <v>0</v>
      </c>
      <c r="CT5" s="25">
        <f t="shared" si="13"/>
        <v>0</v>
      </c>
      <c r="CU5" s="25">
        <f t="shared" si="13"/>
        <v>0</v>
      </c>
      <c r="CV5" s="25">
        <f t="shared" si="14"/>
        <v>0</v>
      </c>
      <c r="CW5" s="25">
        <f t="shared" si="14"/>
        <v>0</v>
      </c>
      <c r="CX5" s="25">
        <f t="shared" si="15"/>
        <v>0</v>
      </c>
      <c r="CY5" s="25">
        <f t="shared" si="15"/>
        <v>0</v>
      </c>
      <c r="CZ5" s="25">
        <f t="shared" si="15"/>
        <v>0</v>
      </c>
      <c r="DA5" s="25"/>
      <c r="DB5" s="25">
        <f t="shared" si="16"/>
        <v>0</v>
      </c>
      <c r="DC5" s="25">
        <f t="shared" si="16"/>
        <v>0</v>
      </c>
      <c r="DD5" s="25">
        <f t="shared" si="16"/>
        <v>0</v>
      </c>
    </row>
    <row r="6" spans="1:108" ht="33.75" customHeight="1" x14ac:dyDescent="0.25">
      <c r="A6" s="29"/>
      <c r="B6" s="229"/>
      <c r="C6" s="21" t="s">
        <v>54</v>
      </c>
      <c r="D6" s="22" t="s">
        <v>55</v>
      </c>
      <c r="E6" s="30">
        <v>510</v>
      </c>
      <c r="F6" s="24" t="s">
        <v>56</v>
      </c>
      <c r="G6" s="25">
        <f t="shared" si="0"/>
        <v>12000000</v>
      </c>
      <c r="H6" s="25"/>
      <c r="I6" s="25">
        <v>12000000</v>
      </c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>
        <f t="shared" si="1"/>
        <v>0</v>
      </c>
      <c r="AB6" s="25">
        <f t="shared" si="2"/>
        <v>0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6">
        <f t="shared" si="3"/>
        <v>1</v>
      </c>
      <c r="AW6" s="25">
        <f t="shared" si="4"/>
        <v>12000000</v>
      </c>
      <c r="AX6" s="25">
        <f t="shared" si="5"/>
        <v>0</v>
      </c>
      <c r="AY6" s="25">
        <f t="shared" si="17"/>
        <v>12000000</v>
      </c>
      <c r="AZ6" s="25">
        <f t="shared" si="17"/>
        <v>0</v>
      </c>
      <c r="BA6" s="25">
        <f t="shared" si="6"/>
        <v>0</v>
      </c>
      <c r="BB6" s="25">
        <f t="shared" si="6"/>
        <v>0</v>
      </c>
      <c r="BC6" s="25">
        <f t="shared" si="6"/>
        <v>0</v>
      </c>
      <c r="BD6" s="25">
        <f t="shared" si="6"/>
        <v>0</v>
      </c>
      <c r="BE6" s="25">
        <f t="shared" si="6"/>
        <v>0</v>
      </c>
      <c r="BF6" s="25">
        <f t="shared" si="6"/>
        <v>0</v>
      </c>
      <c r="BG6" s="25">
        <f t="shared" si="6"/>
        <v>0</v>
      </c>
      <c r="BH6" s="25">
        <f t="shared" si="6"/>
        <v>0</v>
      </c>
      <c r="BI6" s="25">
        <f t="shared" si="6"/>
        <v>0</v>
      </c>
      <c r="BJ6" s="25">
        <f t="shared" si="6"/>
        <v>0</v>
      </c>
      <c r="BK6" s="25">
        <f t="shared" si="6"/>
        <v>0</v>
      </c>
      <c r="BL6" s="25">
        <f t="shared" si="6"/>
        <v>0</v>
      </c>
      <c r="BM6" s="25"/>
      <c r="BN6" s="25"/>
      <c r="BO6" s="25">
        <f t="shared" si="7"/>
        <v>0</v>
      </c>
      <c r="BP6" s="25">
        <f t="shared" si="8"/>
        <v>0</v>
      </c>
      <c r="BQ6" s="26">
        <f t="shared" si="9"/>
        <v>0</v>
      </c>
      <c r="BR6" s="25">
        <f t="shared" si="18"/>
        <v>0</v>
      </c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6">
        <f t="shared" si="10"/>
        <v>1</v>
      </c>
      <c r="CL6" s="25">
        <f t="shared" si="11"/>
        <v>12000000</v>
      </c>
      <c r="CM6" s="25">
        <f t="shared" si="12"/>
        <v>0</v>
      </c>
      <c r="CN6" s="25">
        <f t="shared" si="12"/>
        <v>12000000</v>
      </c>
      <c r="CO6" s="25">
        <f t="shared" si="12"/>
        <v>0</v>
      </c>
      <c r="CP6" s="25">
        <f t="shared" si="12"/>
        <v>0</v>
      </c>
      <c r="CQ6" s="25">
        <f t="shared" si="12"/>
        <v>0</v>
      </c>
      <c r="CR6" s="25">
        <f t="shared" si="12"/>
        <v>0</v>
      </c>
      <c r="CS6" s="25">
        <f t="shared" si="13"/>
        <v>0</v>
      </c>
      <c r="CT6" s="25">
        <f t="shared" si="13"/>
        <v>0</v>
      </c>
      <c r="CU6" s="25">
        <f t="shared" si="13"/>
        <v>0</v>
      </c>
      <c r="CV6" s="25">
        <f t="shared" si="14"/>
        <v>0</v>
      </c>
      <c r="CW6" s="25">
        <f t="shared" si="14"/>
        <v>0</v>
      </c>
      <c r="CX6" s="25">
        <f t="shared" si="15"/>
        <v>0</v>
      </c>
      <c r="CY6" s="25">
        <f t="shared" si="15"/>
        <v>0</v>
      </c>
      <c r="CZ6" s="25">
        <f t="shared" si="15"/>
        <v>0</v>
      </c>
      <c r="DA6" s="25"/>
      <c r="DB6" s="25">
        <f t="shared" si="16"/>
        <v>0</v>
      </c>
      <c r="DC6" s="25">
        <f t="shared" si="16"/>
        <v>0</v>
      </c>
      <c r="DD6" s="25">
        <f t="shared" si="16"/>
        <v>0</v>
      </c>
    </row>
    <row r="7" spans="1:108" ht="54.75" customHeight="1" x14ac:dyDescent="0.25">
      <c r="A7" s="29"/>
      <c r="B7" s="31" t="s">
        <v>57</v>
      </c>
      <c r="C7" s="21" t="s">
        <v>58</v>
      </c>
      <c r="D7" s="22" t="s">
        <v>59</v>
      </c>
      <c r="E7" s="23">
        <v>510</v>
      </c>
      <c r="F7" s="24" t="s">
        <v>60</v>
      </c>
      <c r="G7" s="25">
        <f t="shared" si="0"/>
        <v>36000000</v>
      </c>
      <c r="H7" s="25"/>
      <c r="I7" s="25"/>
      <c r="J7" s="25">
        <v>16000000</v>
      </c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>
        <v>20000000</v>
      </c>
      <c r="AA7" s="26">
        <f t="shared" si="1"/>
        <v>0</v>
      </c>
      <c r="AB7" s="25">
        <f t="shared" si="2"/>
        <v>0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6">
        <f t="shared" si="3"/>
        <v>1</v>
      </c>
      <c r="AW7" s="25">
        <f t="shared" si="4"/>
        <v>36000000</v>
      </c>
      <c r="AX7" s="25">
        <f t="shared" si="5"/>
        <v>0</v>
      </c>
      <c r="AY7" s="25">
        <f t="shared" si="17"/>
        <v>0</v>
      </c>
      <c r="AZ7" s="25">
        <f t="shared" si="17"/>
        <v>16000000</v>
      </c>
      <c r="BA7" s="25">
        <f t="shared" si="6"/>
        <v>0</v>
      </c>
      <c r="BB7" s="25">
        <f t="shared" si="6"/>
        <v>0</v>
      </c>
      <c r="BC7" s="25">
        <f t="shared" si="6"/>
        <v>0</v>
      </c>
      <c r="BD7" s="25">
        <f t="shared" si="6"/>
        <v>0</v>
      </c>
      <c r="BE7" s="25">
        <f t="shared" si="6"/>
        <v>0</v>
      </c>
      <c r="BF7" s="25">
        <f t="shared" si="6"/>
        <v>0</v>
      </c>
      <c r="BG7" s="25">
        <f t="shared" si="6"/>
        <v>0</v>
      </c>
      <c r="BH7" s="25">
        <f t="shared" si="6"/>
        <v>0</v>
      </c>
      <c r="BI7" s="25">
        <f t="shared" si="6"/>
        <v>0</v>
      </c>
      <c r="BJ7" s="25">
        <f t="shared" si="6"/>
        <v>0</v>
      </c>
      <c r="BK7" s="25">
        <f t="shared" si="6"/>
        <v>0</v>
      </c>
      <c r="BL7" s="25">
        <f t="shared" si="6"/>
        <v>0</v>
      </c>
      <c r="BM7" s="25"/>
      <c r="BN7" s="25"/>
      <c r="BO7" s="25">
        <f t="shared" si="7"/>
        <v>0</v>
      </c>
      <c r="BP7" s="25">
        <f t="shared" si="8"/>
        <v>20000000</v>
      </c>
      <c r="BQ7" s="26">
        <f t="shared" si="9"/>
        <v>0</v>
      </c>
      <c r="BR7" s="25">
        <f t="shared" si="18"/>
        <v>0</v>
      </c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6">
        <f t="shared" si="10"/>
        <v>1</v>
      </c>
      <c r="CL7" s="25">
        <f t="shared" si="11"/>
        <v>36000000</v>
      </c>
      <c r="CM7" s="25">
        <f t="shared" si="12"/>
        <v>0</v>
      </c>
      <c r="CN7" s="25">
        <f t="shared" si="12"/>
        <v>0</v>
      </c>
      <c r="CO7" s="25">
        <f t="shared" si="12"/>
        <v>16000000</v>
      </c>
      <c r="CP7" s="25">
        <f t="shared" si="12"/>
        <v>0</v>
      </c>
      <c r="CQ7" s="25">
        <f t="shared" si="12"/>
        <v>0</v>
      </c>
      <c r="CR7" s="25">
        <f t="shared" si="12"/>
        <v>0</v>
      </c>
      <c r="CS7" s="25">
        <f t="shared" si="13"/>
        <v>0</v>
      </c>
      <c r="CT7" s="25">
        <f t="shared" si="13"/>
        <v>0</v>
      </c>
      <c r="CU7" s="25">
        <f t="shared" si="13"/>
        <v>0</v>
      </c>
      <c r="CV7" s="25">
        <f t="shared" si="14"/>
        <v>0</v>
      </c>
      <c r="CW7" s="25">
        <f t="shared" si="14"/>
        <v>0</v>
      </c>
      <c r="CX7" s="25">
        <f t="shared" si="15"/>
        <v>0</v>
      </c>
      <c r="CY7" s="25">
        <f t="shared" si="15"/>
        <v>0</v>
      </c>
      <c r="CZ7" s="25">
        <f t="shared" si="15"/>
        <v>0</v>
      </c>
      <c r="DA7" s="25"/>
      <c r="DB7" s="25">
        <f t="shared" si="16"/>
        <v>0</v>
      </c>
      <c r="DC7" s="25">
        <f t="shared" si="16"/>
        <v>0</v>
      </c>
      <c r="DD7" s="25">
        <f t="shared" si="16"/>
        <v>20000000</v>
      </c>
    </row>
    <row r="8" spans="1:108" ht="63.75" customHeight="1" x14ac:dyDescent="0.25">
      <c r="A8" s="29"/>
      <c r="B8" s="227" t="s">
        <v>61</v>
      </c>
      <c r="C8" s="32" t="s">
        <v>62</v>
      </c>
      <c r="D8" s="22" t="s">
        <v>63</v>
      </c>
      <c r="E8" s="23">
        <v>310</v>
      </c>
      <c r="F8" s="24" t="s">
        <v>56</v>
      </c>
      <c r="G8" s="25">
        <f t="shared" si="0"/>
        <v>120000000</v>
      </c>
      <c r="H8" s="25"/>
      <c r="I8" s="25">
        <v>120000000</v>
      </c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6">
        <f t="shared" si="1"/>
        <v>1</v>
      </c>
      <c r="AB8" s="25">
        <f t="shared" si="2"/>
        <v>120000000</v>
      </c>
      <c r="AC8" s="25"/>
      <c r="AD8" s="25">
        <f>+'[1]ENERO 2017'!$K$106</f>
        <v>120000000</v>
      </c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6">
        <f t="shared" si="3"/>
        <v>0</v>
      </c>
      <c r="AW8" s="25">
        <f t="shared" si="4"/>
        <v>0</v>
      </c>
      <c r="AX8" s="25">
        <f t="shared" si="5"/>
        <v>0</v>
      </c>
      <c r="AY8" s="25">
        <f t="shared" si="17"/>
        <v>0</v>
      </c>
      <c r="AZ8" s="25">
        <f t="shared" si="17"/>
        <v>0</v>
      </c>
      <c r="BA8" s="25">
        <f t="shared" si="6"/>
        <v>0</v>
      </c>
      <c r="BB8" s="25">
        <f t="shared" si="6"/>
        <v>0</v>
      </c>
      <c r="BC8" s="25">
        <f t="shared" si="6"/>
        <v>0</v>
      </c>
      <c r="BD8" s="25">
        <f t="shared" si="6"/>
        <v>0</v>
      </c>
      <c r="BE8" s="25">
        <f t="shared" si="6"/>
        <v>0</v>
      </c>
      <c r="BF8" s="25">
        <f t="shared" si="6"/>
        <v>0</v>
      </c>
      <c r="BG8" s="25">
        <f t="shared" si="6"/>
        <v>0</v>
      </c>
      <c r="BH8" s="25">
        <f t="shared" si="6"/>
        <v>0</v>
      </c>
      <c r="BI8" s="25">
        <f t="shared" si="6"/>
        <v>0</v>
      </c>
      <c r="BJ8" s="25">
        <f t="shared" si="6"/>
        <v>0</v>
      </c>
      <c r="BK8" s="25">
        <f t="shared" si="6"/>
        <v>0</v>
      </c>
      <c r="BL8" s="25">
        <f t="shared" si="6"/>
        <v>0</v>
      </c>
      <c r="BM8" s="25"/>
      <c r="BN8" s="25"/>
      <c r="BO8" s="25">
        <f t="shared" si="7"/>
        <v>0</v>
      </c>
      <c r="BP8" s="25">
        <f t="shared" si="8"/>
        <v>0</v>
      </c>
      <c r="BQ8" s="26">
        <f t="shared" si="9"/>
        <v>0.19769109166666668</v>
      </c>
      <c r="BR8" s="25">
        <f t="shared" si="18"/>
        <v>23722931</v>
      </c>
      <c r="BS8" s="25"/>
      <c r="BT8" s="25">
        <f>+'[1]ENERO 2017'!$H$104</f>
        <v>23722931</v>
      </c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6">
        <f t="shared" si="10"/>
        <v>0.80230890833333335</v>
      </c>
      <c r="CL8" s="25">
        <f t="shared" si="11"/>
        <v>96277069</v>
      </c>
      <c r="CM8" s="25">
        <f t="shared" si="12"/>
        <v>0</v>
      </c>
      <c r="CN8" s="25">
        <f t="shared" si="12"/>
        <v>96277069</v>
      </c>
      <c r="CO8" s="25">
        <f t="shared" si="12"/>
        <v>0</v>
      </c>
      <c r="CP8" s="25">
        <f t="shared" si="12"/>
        <v>0</v>
      </c>
      <c r="CQ8" s="25">
        <f t="shared" si="12"/>
        <v>0</v>
      </c>
      <c r="CR8" s="25">
        <f t="shared" si="12"/>
        <v>0</v>
      </c>
      <c r="CS8" s="25">
        <f t="shared" si="13"/>
        <v>0</v>
      </c>
      <c r="CT8" s="25">
        <f t="shared" si="13"/>
        <v>0</v>
      </c>
      <c r="CU8" s="25">
        <f t="shared" si="13"/>
        <v>0</v>
      </c>
      <c r="CV8" s="25">
        <f t="shared" si="14"/>
        <v>0</v>
      </c>
      <c r="CW8" s="25">
        <f t="shared" si="14"/>
        <v>0</v>
      </c>
      <c r="CX8" s="25">
        <f t="shared" si="15"/>
        <v>0</v>
      </c>
      <c r="CY8" s="25">
        <f t="shared" si="15"/>
        <v>0</v>
      </c>
      <c r="CZ8" s="25">
        <f t="shared" si="15"/>
        <v>0</v>
      </c>
      <c r="DA8" s="25"/>
      <c r="DB8" s="25">
        <f t="shared" si="16"/>
        <v>0</v>
      </c>
      <c r="DC8" s="25">
        <f t="shared" si="16"/>
        <v>0</v>
      </c>
      <c r="DD8" s="25">
        <f t="shared" si="16"/>
        <v>0</v>
      </c>
    </row>
    <row r="9" spans="1:108" ht="63.75" customHeight="1" x14ac:dyDescent="0.25">
      <c r="A9" s="29"/>
      <c r="B9" s="228"/>
      <c r="C9" s="21" t="s">
        <v>64</v>
      </c>
      <c r="D9" s="22" t="s">
        <v>65</v>
      </c>
      <c r="E9" s="23">
        <v>310</v>
      </c>
      <c r="F9" s="24" t="s">
        <v>66</v>
      </c>
      <c r="G9" s="25">
        <f t="shared" si="0"/>
        <v>331000000</v>
      </c>
      <c r="H9" s="25"/>
      <c r="I9" s="25">
        <v>280000000</v>
      </c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>
        <v>51000000</v>
      </c>
      <c r="AA9" s="26">
        <f t="shared" si="1"/>
        <v>0.10574018126888217</v>
      </c>
      <c r="AB9" s="25">
        <f t="shared" si="2"/>
        <v>35000000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>
        <f>+'[1]ENERO 2017'!$G$112</f>
        <v>35000000</v>
      </c>
      <c r="AV9" s="26">
        <f t="shared" si="3"/>
        <v>0.89425981873111782</v>
      </c>
      <c r="AW9" s="25">
        <f t="shared" si="4"/>
        <v>296000000</v>
      </c>
      <c r="AX9" s="25">
        <f t="shared" si="5"/>
        <v>0</v>
      </c>
      <c r="AY9" s="25">
        <f t="shared" si="17"/>
        <v>280000000</v>
      </c>
      <c r="AZ9" s="25">
        <f t="shared" si="17"/>
        <v>0</v>
      </c>
      <c r="BA9" s="25">
        <f t="shared" si="6"/>
        <v>0</v>
      </c>
      <c r="BB9" s="25">
        <f t="shared" si="6"/>
        <v>0</v>
      </c>
      <c r="BC9" s="25">
        <f t="shared" si="6"/>
        <v>0</v>
      </c>
      <c r="BD9" s="25">
        <f t="shared" si="6"/>
        <v>0</v>
      </c>
      <c r="BE9" s="25">
        <f t="shared" si="6"/>
        <v>0</v>
      </c>
      <c r="BF9" s="25">
        <f t="shared" si="6"/>
        <v>0</v>
      </c>
      <c r="BG9" s="25">
        <f t="shared" si="6"/>
        <v>0</v>
      </c>
      <c r="BH9" s="25">
        <f t="shared" si="6"/>
        <v>0</v>
      </c>
      <c r="BI9" s="25">
        <f t="shared" si="6"/>
        <v>0</v>
      </c>
      <c r="BJ9" s="25">
        <f t="shared" si="6"/>
        <v>0</v>
      </c>
      <c r="BK9" s="25">
        <f t="shared" si="6"/>
        <v>0</v>
      </c>
      <c r="BL9" s="25">
        <f t="shared" si="6"/>
        <v>0</v>
      </c>
      <c r="BM9" s="25"/>
      <c r="BN9" s="25"/>
      <c r="BO9" s="25">
        <f t="shared" si="7"/>
        <v>0</v>
      </c>
      <c r="BP9" s="25">
        <f t="shared" si="8"/>
        <v>16000000</v>
      </c>
      <c r="BQ9" s="26">
        <f t="shared" si="9"/>
        <v>0</v>
      </c>
      <c r="BR9" s="25">
        <f t="shared" si="18"/>
        <v>0</v>
      </c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6">
        <f t="shared" si="10"/>
        <v>1</v>
      </c>
      <c r="CL9" s="25">
        <f t="shared" si="11"/>
        <v>331000000</v>
      </c>
      <c r="CM9" s="25">
        <f t="shared" si="12"/>
        <v>0</v>
      </c>
      <c r="CN9" s="25">
        <f t="shared" si="12"/>
        <v>280000000</v>
      </c>
      <c r="CO9" s="25">
        <f t="shared" si="12"/>
        <v>0</v>
      </c>
      <c r="CP9" s="25">
        <f t="shared" si="12"/>
        <v>0</v>
      </c>
      <c r="CQ9" s="25">
        <f t="shared" si="12"/>
        <v>0</v>
      </c>
      <c r="CR9" s="25">
        <f t="shared" si="12"/>
        <v>0</v>
      </c>
      <c r="CS9" s="25">
        <f t="shared" si="13"/>
        <v>0</v>
      </c>
      <c r="CT9" s="25">
        <f t="shared" si="13"/>
        <v>0</v>
      </c>
      <c r="CU9" s="25">
        <f t="shared" si="13"/>
        <v>0</v>
      </c>
      <c r="CV9" s="25">
        <f t="shared" si="14"/>
        <v>0</v>
      </c>
      <c r="CW9" s="25">
        <f t="shared" si="14"/>
        <v>0</v>
      </c>
      <c r="CX9" s="25">
        <f t="shared" si="15"/>
        <v>0</v>
      </c>
      <c r="CY9" s="25">
        <f t="shared" si="15"/>
        <v>0</v>
      </c>
      <c r="CZ9" s="25">
        <f t="shared" si="15"/>
        <v>0</v>
      </c>
      <c r="DA9" s="25"/>
      <c r="DB9" s="25">
        <f t="shared" si="16"/>
        <v>0</v>
      </c>
      <c r="DC9" s="25">
        <f t="shared" si="16"/>
        <v>0</v>
      </c>
      <c r="DD9" s="25">
        <f t="shared" si="16"/>
        <v>51000000</v>
      </c>
    </row>
    <row r="10" spans="1:108" ht="19.5" customHeight="1" x14ac:dyDescent="0.25">
      <c r="A10" s="29"/>
      <c r="B10" s="228"/>
      <c r="C10" s="21" t="s">
        <v>67</v>
      </c>
      <c r="D10" s="22" t="s">
        <v>68</v>
      </c>
      <c r="E10" s="23">
        <v>310</v>
      </c>
      <c r="F10" s="24" t="s">
        <v>56</v>
      </c>
      <c r="G10" s="25">
        <f t="shared" si="0"/>
        <v>30000000</v>
      </c>
      <c r="H10" s="25"/>
      <c r="I10" s="25">
        <v>30000000</v>
      </c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6">
        <f t="shared" si="1"/>
        <v>0</v>
      </c>
      <c r="AB10" s="25">
        <f t="shared" si="2"/>
        <v>0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6">
        <f t="shared" si="3"/>
        <v>1</v>
      </c>
      <c r="AW10" s="25">
        <f t="shared" si="4"/>
        <v>30000000</v>
      </c>
      <c r="AX10" s="25">
        <f>H10-AC10</f>
        <v>0</v>
      </c>
      <c r="AY10" s="25">
        <f t="shared" si="17"/>
        <v>30000000</v>
      </c>
      <c r="AZ10" s="25">
        <f t="shared" si="17"/>
        <v>0</v>
      </c>
      <c r="BA10" s="25">
        <f t="shared" si="6"/>
        <v>0</v>
      </c>
      <c r="BB10" s="25">
        <f t="shared" si="6"/>
        <v>0</v>
      </c>
      <c r="BC10" s="25">
        <f t="shared" si="6"/>
        <v>0</v>
      </c>
      <c r="BD10" s="25">
        <f t="shared" si="6"/>
        <v>0</v>
      </c>
      <c r="BE10" s="25">
        <f t="shared" si="6"/>
        <v>0</v>
      </c>
      <c r="BF10" s="25">
        <f t="shared" si="6"/>
        <v>0</v>
      </c>
      <c r="BG10" s="25">
        <f t="shared" si="6"/>
        <v>0</v>
      </c>
      <c r="BH10" s="25">
        <f t="shared" si="6"/>
        <v>0</v>
      </c>
      <c r="BI10" s="25">
        <f t="shared" si="6"/>
        <v>0</v>
      </c>
      <c r="BJ10" s="25">
        <f t="shared" si="6"/>
        <v>0</v>
      </c>
      <c r="BK10" s="25">
        <f t="shared" si="6"/>
        <v>0</v>
      </c>
      <c r="BL10" s="25">
        <f t="shared" si="6"/>
        <v>0</v>
      </c>
      <c r="BM10" s="25"/>
      <c r="BN10" s="25"/>
      <c r="BO10" s="25">
        <f t="shared" si="7"/>
        <v>0</v>
      </c>
      <c r="BP10" s="25">
        <f t="shared" si="8"/>
        <v>0</v>
      </c>
      <c r="BQ10" s="26">
        <f t="shared" si="9"/>
        <v>0</v>
      </c>
      <c r="BR10" s="25">
        <f t="shared" si="18"/>
        <v>0</v>
      </c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6">
        <f t="shared" si="10"/>
        <v>1</v>
      </c>
      <c r="CL10" s="25">
        <f t="shared" si="11"/>
        <v>30000000</v>
      </c>
      <c r="CM10" s="25">
        <f t="shared" si="12"/>
        <v>0</v>
      </c>
      <c r="CN10" s="25">
        <f t="shared" si="12"/>
        <v>30000000</v>
      </c>
      <c r="CO10" s="25">
        <f t="shared" si="12"/>
        <v>0</v>
      </c>
      <c r="CP10" s="25">
        <f t="shared" si="12"/>
        <v>0</v>
      </c>
      <c r="CQ10" s="25">
        <f t="shared" si="12"/>
        <v>0</v>
      </c>
      <c r="CR10" s="25">
        <f t="shared" si="12"/>
        <v>0</v>
      </c>
      <c r="CS10" s="25">
        <f t="shared" si="13"/>
        <v>0</v>
      </c>
      <c r="CT10" s="25">
        <f t="shared" si="13"/>
        <v>0</v>
      </c>
      <c r="CU10" s="25">
        <f t="shared" si="13"/>
        <v>0</v>
      </c>
      <c r="CV10" s="25">
        <f t="shared" si="14"/>
        <v>0</v>
      </c>
      <c r="CW10" s="25">
        <f t="shared" si="14"/>
        <v>0</v>
      </c>
      <c r="CX10" s="25">
        <f t="shared" si="15"/>
        <v>0</v>
      </c>
      <c r="CY10" s="25">
        <f t="shared" si="15"/>
        <v>0</v>
      </c>
      <c r="CZ10" s="25">
        <f t="shared" si="15"/>
        <v>0</v>
      </c>
      <c r="DA10" s="25"/>
      <c r="DB10" s="25">
        <f t="shared" si="16"/>
        <v>0</v>
      </c>
      <c r="DC10" s="25">
        <f t="shared" si="16"/>
        <v>0</v>
      </c>
      <c r="DD10" s="25">
        <f t="shared" si="16"/>
        <v>0</v>
      </c>
    </row>
    <row r="11" spans="1:108" ht="33.75" hidden="1" customHeight="1" x14ac:dyDescent="0.25">
      <c r="A11" s="29"/>
      <c r="B11" s="228"/>
      <c r="C11" s="21" t="s">
        <v>69</v>
      </c>
      <c r="D11" s="22" t="s">
        <v>70</v>
      </c>
      <c r="E11" s="23">
        <v>310</v>
      </c>
      <c r="F11" s="24" t="s">
        <v>56</v>
      </c>
      <c r="G11" s="25">
        <f t="shared" si="0"/>
        <v>0</v>
      </c>
      <c r="H11" s="33"/>
      <c r="I11" s="25"/>
      <c r="J11" s="33"/>
      <c r="K11" s="33"/>
      <c r="L11" s="25"/>
      <c r="M11" s="33"/>
      <c r="N11" s="28"/>
      <c r="O11" s="28"/>
      <c r="P11" s="28"/>
      <c r="Q11" s="28"/>
      <c r="R11" s="28"/>
      <c r="S11" s="28"/>
      <c r="T11" s="25"/>
      <c r="U11" s="28"/>
      <c r="V11" s="28"/>
      <c r="W11" s="28"/>
      <c r="X11" s="28"/>
      <c r="Y11" s="28"/>
      <c r="Z11" s="33"/>
      <c r="AA11" s="26" t="e">
        <f t="shared" si="1"/>
        <v>#DIV/0!</v>
      </c>
      <c r="AB11" s="25">
        <f t="shared" si="2"/>
        <v>0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6" t="e">
        <f t="shared" si="3"/>
        <v>#DIV/0!</v>
      </c>
      <c r="AW11" s="25">
        <f t="shared" si="4"/>
        <v>0</v>
      </c>
      <c r="AX11" s="25">
        <f>H11-AC11</f>
        <v>0</v>
      </c>
      <c r="AY11" s="25">
        <f t="shared" si="17"/>
        <v>0</v>
      </c>
      <c r="AZ11" s="25">
        <f t="shared" si="17"/>
        <v>0</v>
      </c>
      <c r="BA11" s="25">
        <f t="shared" si="6"/>
        <v>0</v>
      </c>
      <c r="BB11" s="25">
        <f t="shared" si="6"/>
        <v>0</v>
      </c>
      <c r="BC11" s="25">
        <f t="shared" si="6"/>
        <v>0</v>
      </c>
      <c r="BD11" s="25">
        <f t="shared" si="6"/>
        <v>0</v>
      </c>
      <c r="BE11" s="25">
        <f t="shared" si="6"/>
        <v>0</v>
      </c>
      <c r="BF11" s="25">
        <f t="shared" si="6"/>
        <v>0</v>
      </c>
      <c r="BG11" s="25">
        <f t="shared" si="6"/>
        <v>0</v>
      </c>
      <c r="BH11" s="25">
        <f t="shared" si="6"/>
        <v>0</v>
      </c>
      <c r="BI11" s="25">
        <f t="shared" si="6"/>
        <v>0</v>
      </c>
      <c r="BJ11" s="25">
        <f t="shared" si="6"/>
        <v>0</v>
      </c>
      <c r="BK11" s="25">
        <f t="shared" si="6"/>
        <v>0</v>
      </c>
      <c r="BL11" s="25">
        <f t="shared" si="6"/>
        <v>0</v>
      </c>
      <c r="BM11" s="25"/>
      <c r="BN11" s="25"/>
      <c r="BO11" s="25">
        <f t="shared" si="7"/>
        <v>0</v>
      </c>
      <c r="BP11" s="25">
        <f t="shared" si="8"/>
        <v>0</v>
      </c>
      <c r="BQ11" s="26" t="e">
        <f t="shared" si="9"/>
        <v>#DIV/0!</v>
      </c>
      <c r="BR11" s="25">
        <f t="shared" si="18"/>
        <v>0</v>
      </c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6" t="e">
        <f t="shared" si="10"/>
        <v>#DIV/0!</v>
      </c>
      <c r="CL11" s="25">
        <f t="shared" si="11"/>
        <v>0</v>
      </c>
      <c r="CM11" s="25">
        <f t="shared" si="12"/>
        <v>0</v>
      </c>
      <c r="CN11" s="25">
        <f t="shared" si="12"/>
        <v>0</v>
      </c>
      <c r="CO11" s="25">
        <f t="shared" si="12"/>
        <v>0</v>
      </c>
      <c r="CP11" s="25">
        <f t="shared" si="12"/>
        <v>0</v>
      </c>
      <c r="CQ11" s="25">
        <f t="shared" si="12"/>
        <v>0</v>
      </c>
      <c r="CR11" s="25">
        <f t="shared" si="12"/>
        <v>0</v>
      </c>
      <c r="CS11" s="25">
        <f t="shared" si="13"/>
        <v>0</v>
      </c>
      <c r="CT11" s="25">
        <f t="shared" si="13"/>
        <v>0</v>
      </c>
      <c r="CU11" s="25">
        <f t="shared" si="13"/>
        <v>0</v>
      </c>
      <c r="CV11" s="25">
        <f t="shared" si="14"/>
        <v>0</v>
      </c>
      <c r="CW11" s="25">
        <f t="shared" si="14"/>
        <v>0</v>
      </c>
      <c r="CX11" s="25">
        <f t="shared" si="15"/>
        <v>0</v>
      </c>
      <c r="CY11" s="25">
        <f t="shared" si="15"/>
        <v>0</v>
      </c>
      <c r="CZ11" s="25">
        <f t="shared" si="15"/>
        <v>0</v>
      </c>
      <c r="DA11" s="25"/>
      <c r="DB11" s="25">
        <f t="shared" si="16"/>
        <v>0</v>
      </c>
      <c r="DC11" s="25">
        <f t="shared" si="16"/>
        <v>0</v>
      </c>
      <c r="DD11" s="25">
        <f t="shared" si="16"/>
        <v>0</v>
      </c>
    </row>
    <row r="12" spans="1:108" ht="21" hidden="1" customHeight="1" x14ac:dyDescent="0.25">
      <c r="A12" s="29"/>
      <c r="B12" s="229"/>
      <c r="C12" s="21" t="s">
        <v>71</v>
      </c>
      <c r="D12" s="22" t="s">
        <v>72</v>
      </c>
      <c r="E12" s="23">
        <v>310</v>
      </c>
      <c r="F12" s="24" t="s">
        <v>56</v>
      </c>
      <c r="G12" s="25">
        <f t="shared" si="0"/>
        <v>0</v>
      </c>
      <c r="H12" s="33"/>
      <c r="I12" s="25"/>
      <c r="J12" s="33"/>
      <c r="K12" s="25"/>
      <c r="L12" s="25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6" t="e">
        <f t="shared" si="1"/>
        <v>#DIV/0!</v>
      </c>
      <c r="AB12" s="25">
        <f t="shared" si="2"/>
        <v>0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6" t="e">
        <f t="shared" si="3"/>
        <v>#DIV/0!</v>
      </c>
      <c r="AW12" s="25">
        <f t="shared" si="4"/>
        <v>0</v>
      </c>
      <c r="AX12" s="25">
        <f>H12-AC12</f>
        <v>0</v>
      </c>
      <c r="AY12" s="25">
        <f t="shared" si="17"/>
        <v>0</v>
      </c>
      <c r="AZ12" s="25">
        <f t="shared" si="17"/>
        <v>0</v>
      </c>
      <c r="BA12" s="25">
        <f t="shared" si="6"/>
        <v>0</v>
      </c>
      <c r="BB12" s="25">
        <f t="shared" si="6"/>
        <v>0</v>
      </c>
      <c r="BC12" s="25">
        <f t="shared" si="6"/>
        <v>0</v>
      </c>
      <c r="BD12" s="25">
        <f t="shared" si="6"/>
        <v>0</v>
      </c>
      <c r="BE12" s="25">
        <f t="shared" si="6"/>
        <v>0</v>
      </c>
      <c r="BF12" s="25">
        <f t="shared" si="6"/>
        <v>0</v>
      </c>
      <c r="BG12" s="25">
        <f t="shared" si="6"/>
        <v>0</v>
      </c>
      <c r="BH12" s="25">
        <f t="shared" si="6"/>
        <v>0</v>
      </c>
      <c r="BI12" s="25">
        <f t="shared" si="6"/>
        <v>0</v>
      </c>
      <c r="BJ12" s="25">
        <f t="shared" si="6"/>
        <v>0</v>
      </c>
      <c r="BK12" s="25">
        <f t="shared" si="6"/>
        <v>0</v>
      </c>
      <c r="BL12" s="25">
        <f t="shared" si="6"/>
        <v>0</v>
      </c>
      <c r="BM12" s="25"/>
      <c r="BN12" s="25"/>
      <c r="BO12" s="25">
        <f t="shared" si="7"/>
        <v>0</v>
      </c>
      <c r="BP12" s="25">
        <f t="shared" si="8"/>
        <v>0</v>
      </c>
      <c r="BQ12" s="26" t="e">
        <f t="shared" si="9"/>
        <v>#DIV/0!</v>
      </c>
      <c r="BR12" s="25">
        <f t="shared" si="18"/>
        <v>0</v>
      </c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6" t="e">
        <f t="shared" si="10"/>
        <v>#DIV/0!</v>
      </c>
      <c r="CL12" s="25">
        <f t="shared" si="11"/>
        <v>0</v>
      </c>
      <c r="CM12" s="25">
        <f t="shared" si="12"/>
        <v>0</v>
      </c>
      <c r="CN12" s="25">
        <f t="shared" si="12"/>
        <v>0</v>
      </c>
      <c r="CO12" s="25">
        <f t="shared" si="12"/>
        <v>0</v>
      </c>
      <c r="CP12" s="25">
        <f t="shared" si="12"/>
        <v>0</v>
      </c>
      <c r="CQ12" s="25">
        <f t="shared" si="12"/>
        <v>0</v>
      </c>
      <c r="CR12" s="25">
        <f t="shared" si="12"/>
        <v>0</v>
      </c>
      <c r="CS12" s="25">
        <f t="shared" si="13"/>
        <v>0</v>
      </c>
      <c r="CT12" s="25">
        <f t="shared" si="13"/>
        <v>0</v>
      </c>
      <c r="CU12" s="25">
        <f t="shared" si="13"/>
        <v>0</v>
      </c>
      <c r="CV12" s="25">
        <f t="shared" si="14"/>
        <v>0</v>
      </c>
      <c r="CW12" s="25">
        <f t="shared" si="14"/>
        <v>0</v>
      </c>
      <c r="CX12" s="25">
        <f t="shared" si="15"/>
        <v>0</v>
      </c>
      <c r="CY12" s="25">
        <f t="shared" si="15"/>
        <v>0</v>
      </c>
      <c r="CZ12" s="25">
        <f t="shared" si="15"/>
        <v>0</v>
      </c>
      <c r="DA12" s="25"/>
      <c r="DB12" s="25">
        <f t="shared" si="16"/>
        <v>0</v>
      </c>
      <c r="DC12" s="25">
        <f t="shared" si="16"/>
        <v>0</v>
      </c>
      <c r="DD12" s="25">
        <f t="shared" si="16"/>
        <v>0</v>
      </c>
    </row>
    <row r="13" spans="1:108" ht="91.5" customHeight="1" x14ac:dyDescent="0.25">
      <c r="A13" s="29"/>
      <c r="B13" s="31" t="s">
        <v>73</v>
      </c>
      <c r="C13" s="32" t="s">
        <v>74</v>
      </c>
      <c r="D13" s="22" t="s">
        <v>75</v>
      </c>
      <c r="E13" s="23">
        <v>510</v>
      </c>
      <c r="F13" s="24" t="s">
        <v>76</v>
      </c>
      <c r="G13" s="25">
        <f t="shared" si="0"/>
        <v>210600000</v>
      </c>
      <c r="H13" s="25"/>
      <c r="I13" s="25">
        <v>140000000</v>
      </c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>
        <v>70600000</v>
      </c>
      <c r="AA13" s="26">
        <f t="shared" si="1"/>
        <v>0.76163342830009495</v>
      </c>
      <c r="AB13" s="25">
        <f t="shared" si="2"/>
        <v>160400000</v>
      </c>
      <c r="AC13" s="25"/>
      <c r="AD13" s="25">
        <f>+'[1]ENERO 2017'!$K$549</f>
        <v>140000000</v>
      </c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>
        <f>+'[1]ENERO 2017'!$T$549</f>
        <v>20400000</v>
      </c>
      <c r="AV13" s="26">
        <f t="shared" si="3"/>
        <v>0.23836657169990505</v>
      </c>
      <c r="AW13" s="25">
        <f t="shared" si="4"/>
        <v>50200000</v>
      </c>
      <c r="AX13" s="25">
        <f>H13-AC13</f>
        <v>0</v>
      </c>
      <c r="AY13" s="25">
        <f t="shared" si="17"/>
        <v>0</v>
      </c>
      <c r="AZ13" s="25">
        <f t="shared" si="17"/>
        <v>0</v>
      </c>
      <c r="BA13" s="25">
        <f t="shared" si="6"/>
        <v>0</v>
      </c>
      <c r="BB13" s="25">
        <f t="shared" si="6"/>
        <v>0</v>
      </c>
      <c r="BC13" s="25">
        <f t="shared" si="6"/>
        <v>0</v>
      </c>
      <c r="BD13" s="25">
        <f t="shared" si="6"/>
        <v>0</v>
      </c>
      <c r="BE13" s="25">
        <f t="shared" si="6"/>
        <v>0</v>
      </c>
      <c r="BF13" s="25">
        <f t="shared" si="6"/>
        <v>0</v>
      </c>
      <c r="BG13" s="25">
        <f t="shared" si="6"/>
        <v>0</v>
      </c>
      <c r="BH13" s="25">
        <f t="shared" si="6"/>
        <v>0</v>
      </c>
      <c r="BI13" s="25">
        <f t="shared" si="6"/>
        <v>0</v>
      </c>
      <c r="BJ13" s="25">
        <f t="shared" si="6"/>
        <v>0</v>
      </c>
      <c r="BK13" s="25">
        <f t="shared" si="6"/>
        <v>0</v>
      </c>
      <c r="BL13" s="25">
        <f t="shared" si="6"/>
        <v>0</v>
      </c>
      <c r="BM13" s="25"/>
      <c r="BN13" s="25"/>
      <c r="BO13" s="25">
        <f t="shared" si="7"/>
        <v>0</v>
      </c>
      <c r="BP13" s="25">
        <f t="shared" si="8"/>
        <v>50200000</v>
      </c>
      <c r="BQ13" s="26">
        <f t="shared" si="9"/>
        <v>0.31592527065527065</v>
      </c>
      <c r="BR13" s="25">
        <f t="shared" si="18"/>
        <v>66533862</v>
      </c>
      <c r="BS13" s="25"/>
      <c r="BT13" s="25">
        <f>+'[1]ENERO 2017'!$H$552</f>
        <v>48133862</v>
      </c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>
        <f>+'[1]ENERO 2017'!$H$550+'[1]ENERO 2017'!$H$558</f>
        <v>18400000</v>
      </c>
      <c r="CK13" s="26">
        <f t="shared" si="10"/>
        <v>0.68407472934472935</v>
      </c>
      <c r="CL13" s="25">
        <f t="shared" si="11"/>
        <v>144066138</v>
      </c>
      <c r="CM13" s="25">
        <f t="shared" si="12"/>
        <v>0</v>
      </c>
      <c r="CN13" s="25">
        <f t="shared" si="12"/>
        <v>91866138</v>
      </c>
      <c r="CO13" s="25">
        <f t="shared" si="12"/>
        <v>0</v>
      </c>
      <c r="CP13" s="25">
        <f t="shared" si="12"/>
        <v>0</v>
      </c>
      <c r="CQ13" s="25">
        <f t="shared" si="12"/>
        <v>0</v>
      </c>
      <c r="CR13" s="25">
        <f t="shared" si="12"/>
        <v>0</v>
      </c>
      <c r="CS13" s="25">
        <f t="shared" si="13"/>
        <v>0</v>
      </c>
      <c r="CT13" s="25">
        <f t="shared" si="13"/>
        <v>0</v>
      </c>
      <c r="CU13" s="25">
        <f t="shared" si="13"/>
        <v>0</v>
      </c>
      <c r="CV13" s="25">
        <f t="shared" si="14"/>
        <v>0</v>
      </c>
      <c r="CW13" s="25">
        <f t="shared" si="14"/>
        <v>0</v>
      </c>
      <c r="CX13" s="25">
        <f t="shared" si="15"/>
        <v>0</v>
      </c>
      <c r="CY13" s="25">
        <f t="shared" si="15"/>
        <v>0</v>
      </c>
      <c r="CZ13" s="25">
        <f t="shared" si="15"/>
        <v>0</v>
      </c>
      <c r="DA13" s="25"/>
      <c r="DB13" s="25">
        <f t="shared" si="16"/>
        <v>0</v>
      </c>
      <c r="DC13" s="25">
        <f t="shared" si="16"/>
        <v>0</v>
      </c>
      <c r="DD13" s="25">
        <f t="shared" si="16"/>
        <v>52200000</v>
      </c>
    </row>
    <row r="14" spans="1:108" ht="39" customHeight="1" x14ac:dyDescent="0.25">
      <c r="A14" s="29"/>
      <c r="B14" s="34"/>
      <c r="C14" s="21" t="s">
        <v>77</v>
      </c>
      <c r="D14" s="22" t="s">
        <v>78</v>
      </c>
      <c r="E14" s="23">
        <v>510</v>
      </c>
      <c r="F14" s="24" t="s">
        <v>56</v>
      </c>
      <c r="G14" s="25">
        <f t="shared" si="0"/>
        <v>50000000</v>
      </c>
      <c r="H14" s="25"/>
      <c r="I14" s="25"/>
      <c r="J14" s="25">
        <v>50000000</v>
      </c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6">
        <f t="shared" si="1"/>
        <v>1</v>
      </c>
      <c r="AB14" s="25">
        <f t="shared" si="2"/>
        <v>50000000</v>
      </c>
      <c r="AC14" s="25"/>
      <c r="AD14" s="25"/>
      <c r="AE14" s="25">
        <f>+'[1]ENERO 2017'!$L$565</f>
        <v>50000000</v>
      </c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6">
        <f t="shared" si="3"/>
        <v>0</v>
      </c>
      <c r="AW14" s="25">
        <f t="shared" si="4"/>
        <v>0</v>
      </c>
      <c r="AX14" s="25"/>
      <c r="AY14" s="25"/>
      <c r="AZ14" s="25">
        <f t="shared" si="17"/>
        <v>0</v>
      </c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6">
        <f t="shared" si="9"/>
        <v>0.28034273999999998</v>
      </c>
      <c r="BR14" s="25">
        <f t="shared" si="18"/>
        <v>14017137</v>
      </c>
      <c r="BS14" s="25"/>
      <c r="BT14" s="25"/>
      <c r="BU14" s="25">
        <f>+'[1]ENERO 2017'!$H$563</f>
        <v>14017137</v>
      </c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6">
        <f t="shared" si="10"/>
        <v>0.71965725999999997</v>
      </c>
      <c r="CL14" s="25">
        <f t="shared" si="11"/>
        <v>35982863</v>
      </c>
      <c r="CM14" s="25"/>
      <c r="CN14" s="25">
        <f t="shared" si="12"/>
        <v>0</v>
      </c>
      <c r="CO14" s="25">
        <f t="shared" si="12"/>
        <v>35982863</v>
      </c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>
        <f t="shared" si="16"/>
        <v>0</v>
      </c>
    </row>
    <row r="15" spans="1:108" ht="48.75" customHeight="1" x14ac:dyDescent="0.25">
      <c r="A15" s="29"/>
      <c r="B15" s="34"/>
      <c r="C15" s="21" t="s">
        <v>79</v>
      </c>
      <c r="D15" s="22" t="s">
        <v>80</v>
      </c>
      <c r="E15" s="23">
        <v>510</v>
      </c>
      <c r="F15" s="24" t="s">
        <v>56</v>
      </c>
      <c r="G15" s="25">
        <f t="shared" si="0"/>
        <v>50000000</v>
      </c>
      <c r="H15" s="25"/>
      <c r="I15" s="25"/>
      <c r="J15" s="25">
        <v>50000000</v>
      </c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6">
        <f t="shared" si="1"/>
        <v>0</v>
      </c>
      <c r="AB15" s="25">
        <f t="shared" si="2"/>
        <v>0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6">
        <f t="shared" si="3"/>
        <v>1</v>
      </c>
      <c r="AW15" s="25">
        <f t="shared" si="4"/>
        <v>50000000</v>
      </c>
      <c r="AX15" s="25"/>
      <c r="AY15" s="25"/>
      <c r="AZ15" s="25">
        <f t="shared" si="17"/>
        <v>50000000</v>
      </c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6">
        <f t="shared" si="9"/>
        <v>0</v>
      </c>
      <c r="BR15" s="25">
        <f t="shared" si="18"/>
        <v>0</v>
      </c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6">
        <f t="shared" si="10"/>
        <v>1</v>
      </c>
      <c r="CL15" s="25">
        <f t="shared" si="11"/>
        <v>50000000</v>
      </c>
      <c r="CM15" s="25"/>
      <c r="CN15" s="25">
        <f t="shared" si="12"/>
        <v>0</v>
      </c>
      <c r="CO15" s="25">
        <f t="shared" si="12"/>
        <v>50000000</v>
      </c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>
        <f t="shared" si="16"/>
        <v>0</v>
      </c>
    </row>
    <row r="16" spans="1:108" ht="37.5" customHeight="1" x14ac:dyDescent="0.25">
      <c r="A16" s="29"/>
      <c r="B16" s="34"/>
      <c r="C16" s="21" t="s">
        <v>81</v>
      </c>
      <c r="D16" s="22" t="s">
        <v>82</v>
      </c>
      <c r="E16" s="23">
        <v>510</v>
      </c>
      <c r="F16" s="24" t="s">
        <v>56</v>
      </c>
      <c r="G16" s="25">
        <f t="shared" si="0"/>
        <v>80000000</v>
      </c>
      <c r="H16" s="25"/>
      <c r="I16" s="25"/>
      <c r="J16" s="25">
        <v>80000000</v>
      </c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6">
        <f t="shared" si="1"/>
        <v>1</v>
      </c>
      <c r="AB16" s="25">
        <f t="shared" si="2"/>
        <v>80000000</v>
      </c>
      <c r="AC16" s="25"/>
      <c r="AD16" s="25"/>
      <c r="AE16" s="25">
        <f>+'[1]ENERO 2017'!$L$579</f>
        <v>80000000</v>
      </c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6">
        <f t="shared" si="3"/>
        <v>0</v>
      </c>
      <c r="AW16" s="25">
        <f t="shared" si="4"/>
        <v>0</v>
      </c>
      <c r="AX16" s="25"/>
      <c r="AY16" s="25"/>
      <c r="AZ16" s="25">
        <f t="shared" si="17"/>
        <v>0</v>
      </c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6">
        <f t="shared" si="9"/>
        <v>0.1821875</v>
      </c>
      <c r="BR16" s="25">
        <f t="shared" si="18"/>
        <v>14575000</v>
      </c>
      <c r="BS16" s="25"/>
      <c r="BT16" s="25"/>
      <c r="BU16" s="25">
        <f>+'[1]ENERO 2017'!$H$577</f>
        <v>14575000</v>
      </c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6">
        <f t="shared" si="10"/>
        <v>0.81781250000000005</v>
      </c>
      <c r="CL16" s="25">
        <f t="shared" si="11"/>
        <v>65425000</v>
      </c>
      <c r="CM16" s="25"/>
      <c r="CN16" s="25">
        <f t="shared" si="12"/>
        <v>0</v>
      </c>
      <c r="CO16" s="25">
        <f t="shared" si="12"/>
        <v>65425000</v>
      </c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>
        <f t="shared" si="16"/>
        <v>0</v>
      </c>
    </row>
    <row r="17" spans="1:108" ht="36" customHeight="1" x14ac:dyDescent="0.25">
      <c r="A17" s="29"/>
      <c r="B17" s="34"/>
      <c r="C17" s="21" t="s">
        <v>83</v>
      </c>
      <c r="D17" s="22" t="s">
        <v>84</v>
      </c>
      <c r="E17" s="23">
        <v>510</v>
      </c>
      <c r="F17" s="24" t="s">
        <v>56</v>
      </c>
      <c r="G17" s="25">
        <f t="shared" si="0"/>
        <v>34000000</v>
      </c>
      <c r="H17" s="25"/>
      <c r="I17" s="25"/>
      <c r="J17" s="25">
        <v>34000000</v>
      </c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6">
        <f t="shared" si="1"/>
        <v>0</v>
      </c>
      <c r="AB17" s="25">
        <f t="shared" si="2"/>
        <v>0</v>
      </c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6">
        <f t="shared" si="3"/>
        <v>1</v>
      </c>
      <c r="AW17" s="25">
        <f t="shared" si="4"/>
        <v>34000000</v>
      </c>
      <c r="AX17" s="25"/>
      <c r="AY17" s="25"/>
      <c r="AZ17" s="25">
        <f t="shared" si="17"/>
        <v>34000000</v>
      </c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6">
        <f t="shared" si="9"/>
        <v>0</v>
      </c>
      <c r="BR17" s="25">
        <f t="shared" si="18"/>
        <v>0</v>
      </c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6">
        <f t="shared" si="10"/>
        <v>1</v>
      </c>
      <c r="CL17" s="25">
        <f t="shared" si="11"/>
        <v>34000000</v>
      </c>
      <c r="CM17" s="25"/>
      <c r="CN17" s="25">
        <f t="shared" si="12"/>
        <v>0</v>
      </c>
      <c r="CO17" s="25">
        <f t="shared" si="12"/>
        <v>34000000</v>
      </c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>
        <f t="shared" si="16"/>
        <v>0</v>
      </c>
    </row>
    <row r="18" spans="1:108" ht="45" customHeight="1" x14ac:dyDescent="0.25">
      <c r="A18" s="29"/>
      <c r="B18" s="227" t="s">
        <v>85</v>
      </c>
      <c r="C18" s="32" t="s">
        <v>86</v>
      </c>
      <c r="D18" s="22" t="s">
        <v>87</v>
      </c>
      <c r="E18" s="23">
        <v>510</v>
      </c>
      <c r="F18" s="24" t="s">
        <v>56</v>
      </c>
      <c r="G18" s="25">
        <f t="shared" si="0"/>
        <v>65000000</v>
      </c>
      <c r="H18" s="25"/>
      <c r="I18" s="25">
        <v>65000000</v>
      </c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6">
        <f t="shared" si="1"/>
        <v>1</v>
      </c>
      <c r="AB18" s="25">
        <f t="shared" si="2"/>
        <v>65000000</v>
      </c>
      <c r="AC18" s="25"/>
      <c r="AD18" s="25">
        <f>+'[1]ENERO 2017'!$K$594</f>
        <v>65000000</v>
      </c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6">
        <f t="shared" si="3"/>
        <v>0</v>
      </c>
      <c r="AW18" s="25">
        <f t="shared" si="4"/>
        <v>0</v>
      </c>
      <c r="AX18" s="25">
        <f t="shared" ref="AX18:AY20" si="19">H18-AC18</f>
        <v>0</v>
      </c>
      <c r="AY18" s="25">
        <f t="shared" si="19"/>
        <v>0</v>
      </c>
      <c r="AZ18" s="25">
        <f t="shared" si="17"/>
        <v>0</v>
      </c>
      <c r="BA18" s="25">
        <f t="shared" ref="BA18:BL20" si="20">+K18-AF18</f>
        <v>0</v>
      </c>
      <c r="BB18" s="25">
        <f t="shared" si="20"/>
        <v>0</v>
      </c>
      <c r="BC18" s="25">
        <f t="shared" si="20"/>
        <v>0</v>
      </c>
      <c r="BD18" s="25">
        <f t="shared" si="20"/>
        <v>0</v>
      </c>
      <c r="BE18" s="25">
        <f t="shared" si="20"/>
        <v>0</v>
      </c>
      <c r="BF18" s="25">
        <f t="shared" si="20"/>
        <v>0</v>
      </c>
      <c r="BG18" s="25">
        <f t="shared" si="20"/>
        <v>0</v>
      </c>
      <c r="BH18" s="25">
        <f t="shared" si="20"/>
        <v>0</v>
      </c>
      <c r="BI18" s="25">
        <f t="shared" si="20"/>
        <v>0</v>
      </c>
      <c r="BJ18" s="25">
        <f t="shared" si="20"/>
        <v>0</v>
      </c>
      <c r="BK18" s="25">
        <f t="shared" si="20"/>
        <v>0</v>
      </c>
      <c r="BL18" s="25">
        <f t="shared" si="20"/>
        <v>0</v>
      </c>
      <c r="BM18" s="25"/>
      <c r="BN18" s="25">
        <f>+X18-AS18</f>
        <v>0</v>
      </c>
      <c r="BO18" s="25">
        <f>Y18-AT18</f>
        <v>0</v>
      </c>
      <c r="BP18" s="25">
        <f>+Z18-AU18</f>
        <v>0</v>
      </c>
      <c r="BQ18" s="26">
        <f t="shared" si="9"/>
        <v>0.78844999999999998</v>
      </c>
      <c r="BR18" s="25">
        <f t="shared" si="18"/>
        <v>51249250</v>
      </c>
      <c r="BS18" s="25"/>
      <c r="BT18" s="25">
        <f>+'[1]ENERO 2017'!$H$592</f>
        <v>51249250</v>
      </c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6">
        <f t="shared" si="10"/>
        <v>0.21155000000000002</v>
      </c>
      <c r="CL18" s="25">
        <f t="shared" si="11"/>
        <v>13750750</v>
      </c>
      <c r="CM18" s="25">
        <f t="shared" ref="CM18:CR23" si="21">H18-BS18</f>
        <v>0</v>
      </c>
      <c r="CN18" s="25">
        <f t="shared" si="21"/>
        <v>13750750</v>
      </c>
      <c r="CO18" s="25">
        <f t="shared" si="21"/>
        <v>0</v>
      </c>
      <c r="CP18" s="25">
        <f t="shared" si="21"/>
        <v>0</v>
      </c>
      <c r="CQ18" s="25">
        <f t="shared" si="21"/>
        <v>0</v>
      </c>
      <c r="CR18" s="25">
        <f t="shared" si="21"/>
        <v>0</v>
      </c>
      <c r="CS18" s="25">
        <f t="shared" ref="CS18:CU20" si="22">+N18-BY18</f>
        <v>0</v>
      </c>
      <c r="CT18" s="25">
        <f t="shared" si="22"/>
        <v>0</v>
      </c>
      <c r="CU18" s="25">
        <f t="shared" si="22"/>
        <v>0</v>
      </c>
      <c r="CV18" s="25">
        <f t="shared" ref="CV18:CW23" si="23">Q18-CB18</f>
        <v>0</v>
      </c>
      <c r="CW18" s="25">
        <f t="shared" si="23"/>
        <v>0</v>
      </c>
      <c r="CX18" s="25">
        <f t="shared" ref="CX18:CZ20" si="24">+T18-CD18</f>
        <v>0</v>
      </c>
      <c r="CY18" s="25">
        <f t="shared" si="24"/>
        <v>0</v>
      </c>
      <c r="CZ18" s="25">
        <f t="shared" si="24"/>
        <v>0</v>
      </c>
      <c r="DA18" s="25"/>
      <c r="DB18" s="25">
        <f t="shared" ref="DB18:DD20" si="25">+X18-CH18</f>
        <v>0</v>
      </c>
      <c r="DC18" s="25">
        <f t="shared" si="25"/>
        <v>0</v>
      </c>
      <c r="DD18" s="25">
        <f t="shared" si="25"/>
        <v>0</v>
      </c>
    </row>
    <row r="19" spans="1:108" ht="45" x14ac:dyDescent="0.25">
      <c r="A19" s="29"/>
      <c r="B19" s="228"/>
      <c r="C19" s="32" t="s">
        <v>88</v>
      </c>
      <c r="D19" s="22" t="s">
        <v>89</v>
      </c>
      <c r="E19" s="23">
        <v>510</v>
      </c>
      <c r="F19" s="24" t="s">
        <v>56</v>
      </c>
      <c r="G19" s="25">
        <f t="shared" si="0"/>
        <v>25000000</v>
      </c>
      <c r="H19" s="25"/>
      <c r="I19" s="25">
        <v>25000000</v>
      </c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6">
        <f t="shared" si="1"/>
        <v>1</v>
      </c>
      <c r="AB19" s="25">
        <f t="shared" si="2"/>
        <v>25000000</v>
      </c>
      <c r="AC19" s="25"/>
      <c r="AD19" s="25">
        <f>+'[1]ENERO 2017'!$K$602</f>
        <v>25000000</v>
      </c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6">
        <f t="shared" si="3"/>
        <v>0</v>
      </c>
      <c r="AW19" s="25">
        <f t="shared" si="4"/>
        <v>0</v>
      </c>
      <c r="AX19" s="25">
        <f t="shared" si="19"/>
        <v>0</v>
      </c>
      <c r="AY19" s="25">
        <f t="shared" si="19"/>
        <v>0</v>
      </c>
      <c r="AZ19" s="25">
        <f t="shared" si="17"/>
        <v>0</v>
      </c>
      <c r="BA19" s="25">
        <f t="shared" si="20"/>
        <v>0</v>
      </c>
      <c r="BB19" s="25">
        <f t="shared" si="20"/>
        <v>0</v>
      </c>
      <c r="BC19" s="25">
        <f t="shared" si="20"/>
        <v>0</v>
      </c>
      <c r="BD19" s="25">
        <f t="shared" si="20"/>
        <v>0</v>
      </c>
      <c r="BE19" s="25">
        <f t="shared" si="20"/>
        <v>0</v>
      </c>
      <c r="BF19" s="25">
        <f t="shared" si="20"/>
        <v>0</v>
      </c>
      <c r="BG19" s="25">
        <f t="shared" si="20"/>
        <v>0</v>
      </c>
      <c r="BH19" s="25">
        <f t="shared" si="20"/>
        <v>0</v>
      </c>
      <c r="BI19" s="25">
        <f t="shared" si="20"/>
        <v>0</v>
      </c>
      <c r="BJ19" s="25">
        <f t="shared" si="20"/>
        <v>0</v>
      </c>
      <c r="BK19" s="25">
        <f t="shared" si="20"/>
        <v>0</v>
      </c>
      <c r="BL19" s="25">
        <f t="shared" si="20"/>
        <v>0</v>
      </c>
      <c r="BM19" s="25"/>
      <c r="BN19" s="25"/>
      <c r="BO19" s="25">
        <f>Y19-AT19</f>
        <v>0</v>
      </c>
      <c r="BP19" s="25">
        <f>+Z19-AU19</f>
        <v>0</v>
      </c>
      <c r="BQ19" s="26">
        <f t="shared" si="9"/>
        <v>0.73436480000000004</v>
      </c>
      <c r="BR19" s="25">
        <f t="shared" si="18"/>
        <v>18359120</v>
      </c>
      <c r="BS19" s="25"/>
      <c r="BT19" s="25">
        <f>+'[1]ENERO 2017'!$H$600</f>
        <v>18359120</v>
      </c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6">
        <f t="shared" si="10"/>
        <v>0.26563519999999996</v>
      </c>
      <c r="CL19" s="25">
        <f t="shared" si="11"/>
        <v>6640880</v>
      </c>
      <c r="CM19" s="25">
        <f t="shared" si="21"/>
        <v>0</v>
      </c>
      <c r="CN19" s="25">
        <f t="shared" si="21"/>
        <v>6640880</v>
      </c>
      <c r="CO19" s="25">
        <f t="shared" si="21"/>
        <v>0</v>
      </c>
      <c r="CP19" s="25">
        <f t="shared" si="21"/>
        <v>0</v>
      </c>
      <c r="CQ19" s="25">
        <f t="shared" si="21"/>
        <v>0</v>
      </c>
      <c r="CR19" s="25">
        <f t="shared" si="21"/>
        <v>0</v>
      </c>
      <c r="CS19" s="25">
        <f t="shared" si="22"/>
        <v>0</v>
      </c>
      <c r="CT19" s="25">
        <f t="shared" si="22"/>
        <v>0</v>
      </c>
      <c r="CU19" s="25">
        <f t="shared" si="22"/>
        <v>0</v>
      </c>
      <c r="CV19" s="25">
        <f t="shared" si="23"/>
        <v>0</v>
      </c>
      <c r="CW19" s="25">
        <f t="shared" si="23"/>
        <v>0</v>
      </c>
      <c r="CX19" s="25">
        <f t="shared" si="24"/>
        <v>0</v>
      </c>
      <c r="CY19" s="25">
        <f t="shared" si="24"/>
        <v>0</v>
      </c>
      <c r="CZ19" s="25">
        <f t="shared" si="24"/>
        <v>0</v>
      </c>
      <c r="DA19" s="25"/>
      <c r="DB19" s="25">
        <f t="shared" si="25"/>
        <v>0</v>
      </c>
      <c r="DC19" s="25">
        <f t="shared" si="25"/>
        <v>0</v>
      </c>
      <c r="DD19" s="25">
        <f t="shared" si="25"/>
        <v>0</v>
      </c>
    </row>
    <row r="20" spans="1:108" ht="20.25" hidden="1" customHeight="1" x14ac:dyDescent="0.25">
      <c r="A20" s="29"/>
      <c r="B20" s="229"/>
      <c r="C20" s="21" t="s">
        <v>90</v>
      </c>
      <c r="D20" s="22" t="s">
        <v>91</v>
      </c>
      <c r="E20" s="23">
        <v>510</v>
      </c>
      <c r="F20" s="24" t="s">
        <v>92</v>
      </c>
      <c r="G20" s="25">
        <f t="shared" si="0"/>
        <v>0</v>
      </c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6" t="e">
        <f t="shared" si="1"/>
        <v>#DIV/0!</v>
      </c>
      <c r="AB20" s="25">
        <f t="shared" si="2"/>
        <v>0</v>
      </c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6" t="e">
        <f t="shared" si="3"/>
        <v>#DIV/0!</v>
      </c>
      <c r="AW20" s="25">
        <f t="shared" si="4"/>
        <v>0</v>
      </c>
      <c r="AX20" s="25">
        <f t="shared" si="19"/>
        <v>0</v>
      </c>
      <c r="AY20" s="25">
        <f t="shared" si="19"/>
        <v>0</v>
      </c>
      <c r="AZ20" s="25">
        <f t="shared" si="17"/>
        <v>0</v>
      </c>
      <c r="BA20" s="25">
        <f t="shared" si="20"/>
        <v>0</v>
      </c>
      <c r="BB20" s="25">
        <f t="shared" si="20"/>
        <v>0</v>
      </c>
      <c r="BC20" s="25">
        <f t="shared" si="20"/>
        <v>0</v>
      </c>
      <c r="BD20" s="25">
        <f t="shared" si="20"/>
        <v>0</v>
      </c>
      <c r="BE20" s="25">
        <f t="shared" si="20"/>
        <v>0</v>
      </c>
      <c r="BF20" s="25">
        <f t="shared" si="20"/>
        <v>0</v>
      </c>
      <c r="BG20" s="25">
        <f t="shared" si="20"/>
        <v>0</v>
      </c>
      <c r="BH20" s="25">
        <f t="shared" si="20"/>
        <v>0</v>
      </c>
      <c r="BI20" s="25">
        <f t="shared" si="20"/>
        <v>0</v>
      </c>
      <c r="BJ20" s="25">
        <f t="shared" si="20"/>
        <v>0</v>
      </c>
      <c r="BK20" s="25">
        <f t="shared" si="20"/>
        <v>0</v>
      </c>
      <c r="BL20" s="25">
        <f t="shared" si="20"/>
        <v>0</v>
      </c>
      <c r="BM20" s="25"/>
      <c r="BN20" s="25"/>
      <c r="BO20" s="25">
        <f>Y20-AT20</f>
        <v>0</v>
      </c>
      <c r="BP20" s="25">
        <f>+Z20-AU20</f>
        <v>0</v>
      </c>
      <c r="BQ20" s="26" t="e">
        <f t="shared" si="9"/>
        <v>#DIV/0!</v>
      </c>
      <c r="BR20" s="25">
        <f t="shared" si="18"/>
        <v>0</v>
      </c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6" t="e">
        <f t="shared" si="10"/>
        <v>#DIV/0!</v>
      </c>
      <c r="CL20" s="25">
        <f t="shared" si="11"/>
        <v>0</v>
      </c>
      <c r="CM20" s="25">
        <f t="shared" si="21"/>
        <v>0</v>
      </c>
      <c r="CN20" s="25">
        <f t="shared" si="21"/>
        <v>0</v>
      </c>
      <c r="CO20" s="25">
        <f t="shared" si="21"/>
        <v>0</v>
      </c>
      <c r="CP20" s="25">
        <f t="shared" si="21"/>
        <v>0</v>
      </c>
      <c r="CQ20" s="25">
        <f t="shared" si="21"/>
        <v>0</v>
      </c>
      <c r="CR20" s="25">
        <f t="shared" si="21"/>
        <v>0</v>
      </c>
      <c r="CS20" s="25">
        <f t="shared" si="22"/>
        <v>0</v>
      </c>
      <c r="CT20" s="25">
        <f t="shared" si="22"/>
        <v>0</v>
      </c>
      <c r="CU20" s="25">
        <f t="shared" si="22"/>
        <v>0</v>
      </c>
      <c r="CV20" s="25">
        <f t="shared" si="23"/>
        <v>0</v>
      </c>
      <c r="CW20" s="25">
        <f t="shared" si="23"/>
        <v>0</v>
      </c>
      <c r="CX20" s="25">
        <f t="shared" si="24"/>
        <v>0</v>
      </c>
      <c r="CY20" s="25">
        <f t="shared" si="24"/>
        <v>0</v>
      </c>
      <c r="CZ20" s="25">
        <f t="shared" si="24"/>
        <v>0</v>
      </c>
      <c r="DA20" s="25"/>
      <c r="DB20" s="25">
        <f t="shared" si="25"/>
        <v>0</v>
      </c>
      <c r="DC20" s="25">
        <f t="shared" si="25"/>
        <v>0</v>
      </c>
      <c r="DD20" s="25">
        <f t="shared" si="25"/>
        <v>0</v>
      </c>
    </row>
    <row r="21" spans="1:108" ht="26.25" hidden="1" customHeight="1" x14ac:dyDescent="0.25">
      <c r="A21" s="29"/>
      <c r="B21" s="35" t="s">
        <v>93</v>
      </c>
      <c r="C21" s="21" t="s">
        <v>94</v>
      </c>
      <c r="D21" s="22" t="s">
        <v>95</v>
      </c>
      <c r="E21" s="23">
        <v>510</v>
      </c>
      <c r="F21" s="24" t="s">
        <v>56</v>
      </c>
      <c r="G21" s="25">
        <f t="shared" si="0"/>
        <v>0</v>
      </c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6" t="e">
        <f t="shared" si="1"/>
        <v>#DIV/0!</v>
      </c>
      <c r="AB21" s="25">
        <f t="shared" si="2"/>
        <v>0</v>
      </c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6" t="e">
        <f t="shared" si="3"/>
        <v>#DIV/0!</v>
      </c>
      <c r="AW21" s="25">
        <f t="shared" si="4"/>
        <v>0</v>
      </c>
      <c r="AX21" s="25">
        <f>+H21</f>
        <v>0</v>
      </c>
      <c r="AY21" s="25">
        <f>+I21</f>
        <v>0</v>
      </c>
      <c r="AZ21" s="25">
        <f t="shared" ref="AZ21:AZ24" si="26">J21-AE21</f>
        <v>0</v>
      </c>
      <c r="BA21" s="25">
        <f>+K21-AF21</f>
        <v>0</v>
      </c>
      <c r="BB21" s="25">
        <f t="shared" ref="BB21:BL21" si="27">+L21</f>
        <v>0</v>
      </c>
      <c r="BC21" s="25">
        <f t="shared" si="27"/>
        <v>0</v>
      </c>
      <c r="BD21" s="25">
        <f t="shared" si="27"/>
        <v>0</v>
      </c>
      <c r="BE21" s="25">
        <f t="shared" si="27"/>
        <v>0</v>
      </c>
      <c r="BF21" s="25">
        <f t="shared" si="27"/>
        <v>0</v>
      </c>
      <c r="BG21" s="25">
        <f t="shared" si="27"/>
        <v>0</v>
      </c>
      <c r="BH21" s="25">
        <f t="shared" si="27"/>
        <v>0</v>
      </c>
      <c r="BI21" s="25">
        <f t="shared" si="27"/>
        <v>0</v>
      </c>
      <c r="BJ21" s="25">
        <f t="shared" si="27"/>
        <v>0</v>
      </c>
      <c r="BK21" s="25">
        <f t="shared" si="27"/>
        <v>0</v>
      </c>
      <c r="BL21" s="25">
        <f t="shared" si="27"/>
        <v>0</v>
      </c>
      <c r="BM21" s="25"/>
      <c r="BN21" s="25">
        <f>+X21</f>
        <v>0</v>
      </c>
      <c r="BO21" s="25">
        <f>+Y21</f>
        <v>0</v>
      </c>
      <c r="BP21" s="25">
        <f>+Z21</f>
        <v>0</v>
      </c>
      <c r="BQ21" s="26" t="e">
        <f t="shared" si="9"/>
        <v>#DIV/0!</v>
      </c>
      <c r="BR21" s="25">
        <f t="shared" si="18"/>
        <v>0</v>
      </c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6" t="e">
        <f t="shared" si="10"/>
        <v>#DIV/0!</v>
      </c>
      <c r="CL21" s="25">
        <f t="shared" si="11"/>
        <v>0</v>
      </c>
      <c r="CM21" s="25">
        <f t="shared" si="21"/>
        <v>0</v>
      </c>
      <c r="CN21" s="25">
        <f t="shared" si="21"/>
        <v>0</v>
      </c>
      <c r="CO21" s="25">
        <f t="shared" si="21"/>
        <v>0</v>
      </c>
      <c r="CP21" s="25">
        <f t="shared" si="21"/>
        <v>0</v>
      </c>
      <c r="CQ21" s="25">
        <f t="shared" si="21"/>
        <v>0</v>
      </c>
      <c r="CR21" s="25">
        <f t="shared" si="21"/>
        <v>0</v>
      </c>
      <c r="CS21" s="25">
        <f>N21-BY21</f>
        <v>0</v>
      </c>
      <c r="CT21" s="25">
        <f>O21-BZ21</f>
        <v>0</v>
      </c>
      <c r="CU21" s="25">
        <f>P21-CA21</f>
        <v>0</v>
      </c>
      <c r="CV21" s="25">
        <f t="shared" si="23"/>
        <v>0</v>
      </c>
      <c r="CW21" s="25">
        <f t="shared" si="23"/>
        <v>0</v>
      </c>
      <c r="CX21" s="25">
        <f>T21-CD21</f>
        <v>0</v>
      </c>
      <c r="CY21" s="25">
        <f>U21-CE21</f>
        <v>0</v>
      </c>
      <c r="CZ21" s="25">
        <f>V21-CF21</f>
        <v>0</v>
      </c>
      <c r="DA21" s="25"/>
      <c r="DB21" s="25">
        <f>X21-CH21</f>
        <v>0</v>
      </c>
      <c r="DC21" s="25">
        <f>Y21-CI21</f>
        <v>0</v>
      </c>
      <c r="DD21" s="25">
        <f>Z21-CJ21</f>
        <v>0</v>
      </c>
    </row>
    <row r="22" spans="1:108" ht="33" customHeight="1" x14ac:dyDescent="0.25">
      <c r="A22" s="29"/>
      <c r="B22" s="227" t="s">
        <v>96</v>
      </c>
      <c r="C22" s="21" t="s">
        <v>97</v>
      </c>
      <c r="D22" s="22" t="s">
        <v>98</v>
      </c>
      <c r="E22" s="23">
        <v>510</v>
      </c>
      <c r="F22" s="24" t="s">
        <v>56</v>
      </c>
      <c r="G22" s="25">
        <f t="shared" si="0"/>
        <v>12000000</v>
      </c>
      <c r="H22" s="25"/>
      <c r="I22" s="25">
        <v>12000000</v>
      </c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6">
        <f t="shared" si="1"/>
        <v>0</v>
      </c>
      <c r="AB22" s="25">
        <f t="shared" si="2"/>
        <v>0</v>
      </c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6">
        <f t="shared" si="3"/>
        <v>1</v>
      </c>
      <c r="AW22" s="25">
        <f t="shared" si="4"/>
        <v>12000000</v>
      </c>
      <c r="AX22" s="25">
        <f>H22-AC22</f>
        <v>0</v>
      </c>
      <c r="AY22" s="25">
        <f>I22-AD22</f>
        <v>12000000</v>
      </c>
      <c r="AZ22" s="25">
        <f t="shared" si="26"/>
        <v>0</v>
      </c>
      <c r="BA22" s="25">
        <f>+K22-AF22</f>
        <v>0</v>
      </c>
      <c r="BB22" s="25">
        <f t="shared" ref="BB22:BL23" si="28">+L22-AG22</f>
        <v>0</v>
      </c>
      <c r="BC22" s="25">
        <f t="shared" si="28"/>
        <v>0</v>
      </c>
      <c r="BD22" s="25">
        <f t="shared" si="28"/>
        <v>0</v>
      </c>
      <c r="BE22" s="25">
        <f t="shared" si="28"/>
        <v>0</v>
      </c>
      <c r="BF22" s="25">
        <f t="shared" si="28"/>
        <v>0</v>
      </c>
      <c r="BG22" s="25">
        <f t="shared" si="28"/>
        <v>0</v>
      </c>
      <c r="BH22" s="25">
        <f t="shared" si="28"/>
        <v>0</v>
      </c>
      <c r="BI22" s="25">
        <f t="shared" si="28"/>
        <v>0</v>
      </c>
      <c r="BJ22" s="25">
        <f t="shared" si="28"/>
        <v>0</v>
      </c>
      <c r="BK22" s="25">
        <f t="shared" si="28"/>
        <v>0</v>
      </c>
      <c r="BL22" s="25">
        <f t="shared" si="28"/>
        <v>0</v>
      </c>
      <c r="BM22" s="25"/>
      <c r="BN22" s="25"/>
      <c r="BO22" s="25">
        <f>Y22-AT22</f>
        <v>0</v>
      </c>
      <c r="BP22" s="25">
        <f>+Z22-AU22</f>
        <v>0</v>
      </c>
      <c r="BQ22" s="26">
        <f t="shared" si="9"/>
        <v>0</v>
      </c>
      <c r="BR22" s="25">
        <f t="shared" si="18"/>
        <v>0</v>
      </c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6">
        <f t="shared" si="10"/>
        <v>1</v>
      </c>
      <c r="CL22" s="25">
        <f t="shared" si="11"/>
        <v>12000000</v>
      </c>
      <c r="CM22" s="25">
        <f t="shared" si="21"/>
        <v>0</v>
      </c>
      <c r="CN22" s="25">
        <f t="shared" si="21"/>
        <v>12000000</v>
      </c>
      <c r="CO22" s="25">
        <f t="shared" si="21"/>
        <v>0</v>
      </c>
      <c r="CP22" s="25">
        <f t="shared" si="21"/>
        <v>0</v>
      </c>
      <c r="CQ22" s="25">
        <f t="shared" si="21"/>
        <v>0</v>
      </c>
      <c r="CR22" s="25">
        <f t="shared" si="21"/>
        <v>0</v>
      </c>
      <c r="CS22" s="25">
        <f t="shared" ref="CS22:CU23" si="29">+N22-BY22</f>
        <v>0</v>
      </c>
      <c r="CT22" s="25">
        <f t="shared" si="29"/>
        <v>0</v>
      </c>
      <c r="CU22" s="25">
        <f t="shared" si="29"/>
        <v>0</v>
      </c>
      <c r="CV22" s="25">
        <f t="shared" si="23"/>
        <v>0</v>
      </c>
      <c r="CW22" s="25">
        <f t="shared" si="23"/>
        <v>0</v>
      </c>
      <c r="CX22" s="25">
        <f t="shared" ref="CX22:CZ23" si="30">+T22-CD22</f>
        <v>0</v>
      </c>
      <c r="CY22" s="25">
        <f t="shared" si="30"/>
        <v>0</v>
      </c>
      <c r="CZ22" s="25">
        <f t="shared" si="30"/>
        <v>0</v>
      </c>
      <c r="DA22" s="25"/>
      <c r="DB22" s="25">
        <f t="shared" ref="DB22:DD23" si="31">+X22-CH22</f>
        <v>0</v>
      </c>
      <c r="DC22" s="25">
        <f t="shared" si="31"/>
        <v>0</v>
      </c>
      <c r="DD22" s="25">
        <f t="shared" si="31"/>
        <v>0</v>
      </c>
    </row>
    <row r="23" spans="1:108" ht="42" customHeight="1" x14ac:dyDescent="0.25">
      <c r="A23" s="36"/>
      <c r="B23" s="229"/>
      <c r="C23" s="21" t="s">
        <v>99</v>
      </c>
      <c r="D23" s="22" t="s">
        <v>100</v>
      </c>
      <c r="E23" s="23">
        <v>510</v>
      </c>
      <c r="F23" s="24" t="s">
        <v>101</v>
      </c>
      <c r="G23" s="25">
        <f t="shared" si="0"/>
        <v>64500000</v>
      </c>
      <c r="H23" s="25"/>
      <c r="I23" s="25">
        <v>38000000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>
        <v>26500000</v>
      </c>
      <c r="AA23" s="26">
        <f t="shared" si="1"/>
        <v>0.96899224806201545</v>
      </c>
      <c r="AB23" s="25">
        <f t="shared" si="2"/>
        <v>62500000</v>
      </c>
      <c r="AC23" s="25"/>
      <c r="AD23" s="25">
        <f>+'[1]ENERO 2017'!$K$619</f>
        <v>38000000</v>
      </c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>
        <f>+'[1]ENERO 2017'!$T$619</f>
        <v>24500000</v>
      </c>
      <c r="AV23" s="26">
        <f t="shared" si="3"/>
        <v>3.1007751937984551E-2</v>
      </c>
      <c r="AW23" s="25">
        <f t="shared" si="4"/>
        <v>2000000</v>
      </c>
      <c r="AX23" s="25">
        <f>H23-AC23</f>
        <v>0</v>
      </c>
      <c r="AY23" s="25">
        <f>I23-AD23</f>
        <v>0</v>
      </c>
      <c r="AZ23" s="25">
        <f t="shared" si="26"/>
        <v>0</v>
      </c>
      <c r="BA23" s="25">
        <f>+K23-AF23</f>
        <v>0</v>
      </c>
      <c r="BB23" s="25">
        <f t="shared" si="28"/>
        <v>0</v>
      </c>
      <c r="BC23" s="25">
        <f t="shared" si="28"/>
        <v>0</v>
      </c>
      <c r="BD23" s="25">
        <f t="shared" si="28"/>
        <v>0</v>
      </c>
      <c r="BE23" s="25">
        <f t="shared" si="28"/>
        <v>0</v>
      </c>
      <c r="BF23" s="25">
        <f t="shared" si="28"/>
        <v>0</v>
      </c>
      <c r="BG23" s="25">
        <f t="shared" si="28"/>
        <v>0</v>
      </c>
      <c r="BH23" s="25">
        <f t="shared" si="28"/>
        <v>0</v>
      </c>
      <c r="BI23" s="25">
        <f t="shared" si="28"/>
        <v>0</v>
      </c>
      <c r="BJ23" s="25">
        <f t="shared" si="28"/>
        <v>0</v>
      </c>
      <c r="BK23" s="25">
        <f t="shared" si="28"/>
        <v>0</v>
      </c>
      <c r="BL23" s="25">
        <f t="shared" si="28"/>
        <v>0</v>
      </c>
      <c r="BM23" s="25"/>
      <c r="BN23" s="25"/>
      <c r="BO23" s="25">
        <f>Y23-AT23</f>
        <v>0</v>
      </c>
      <c r="BP23" s="25">
        <f>+Z23-AU23</f>
        <v>2000000</v>
      </c>
      <c r="BQ23" s="26">
        <f t="shared" si="9"/>
        <v>0.22596899224806202</v>
      </c>
      <c r="BR23" s="25">
        <f t="shared" si="18"/>
        <v>14575000</v>
      </c>
      <c r="BS23" s="25"/>
      <c r="BT23" s="25">
        <f>+'[1]ENERO 2017'!$H$617</f>
        <v>14575000</v>
      </c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6">
        <f t="shared" si="10"/>
        <v>0.774031007751938</v>
      </c>
      <c r="CL23" s="25">
        <f t="shared" si="11"/>
        <v>49925000</v>
      </c>
      <c r="CM23" s="25">
        <f t="shared" si="21"/>
        <v>0</v>
      </c>
      <c r="CN23" s="25">
        <f t="shared" si="21"/>
        <v>23425000</v>
      </c>
      <c r="CO23" s="25">
        <f t="shared" si="21"/>
        <v>0</v>
      </c>
      <c r="CP23" s="25">
        <f t="shared" si="21"/>
        <v>0</v>
      </c>
      <c r="CQ23" s="25">
        <f t="shared" si="21"/>
        <v>0</v>
      </c>
      <c r="CR23" s="25">
        <f t="shared" si="21"/>
        <v>0</v>
      </c>
      <c r="CS23" s="25">
        <f t="shared" si="29"/>
        <v>0</v>
      </c>
      <c r="CT23" s="25">
        <f t="shared" si="29"/>
        <v>0</v>
      </c>
      <c r="CU23" s="25">
        <f t="shared" si="29"/>
        <v>0</v>
      </c>
      <c r="CV23" s="25">
        <f t="shared" si="23"/>
        <v>0</v>
      </c>
      <c r="CW23" s="25">
        <f t="shared" si="23"/>
        <v>0</v>
      </c>
      <c r="CX23" s="25">
        <f t="shared" si="30"/>
        <v>0</v>
      </c>
      <c r="CY23" s="25">
        <f t="shared" si="30"/>
        <v>0</v>
      </c>
      <c r="CZ23" s="25">
        <f t="shared" si="30"/>
        <v>0</v>
      </c>
      <c r="DA23" s="25"/>
      <c r="DB23" s="25">
        <f t="shared" si="31"/>
        <v>0</v>
      </c>
      <c r="DC23" s="25">
        <f t="shared" si="31"/>
        <v>0</v>
      </c>
      <c r="DD23" s="25">
        <f t="shared" si="31"/>
        <v>26500000</v>
      </c>
    </row>
    <row r="24" spans="1:108" ht="34.5" customHeight="1" x14ac:dyDescent="0.25">
      <c r="A24" s="36"/>
      <c r="B24" s="37"/>
      <c r="C24" s="21" t="s">
        <v>102</v>
      </c>
      <c r="D24" s="38" t="s">
        <v>103</v>
      </c>
      <c r="E24" s="23">
        <v>510</v>
      </c>
      <c r="F24" s="24" t="s">
        <v>56</v>
      </c>
      <c r="G24" s="25">
        <f t="shared" si="0"/>
        <v>20000000</v>
      </c>
      <c r="H24" s="39"/>
      <c r="I24" s="39"/>
      <c r="J24" s="39">
        <v>20000000</v>
      </c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26">
        <f t="shared" si="1"/>
        <v>0</v>
      </c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26">
        <f t="shared" si="3"/>
        <v>1</v>
      </c>
      <c r="AW24" s="25">
        <f t="shared" si="4"/>
        <v>20000000</v>
      </c>
      <c r="AX24" s="39"/>
      <c r="AY24" s="39"/>
      <c r="AZ24" s="25">
        <f t="shared" si="26"/>
        <v>20000000</v>
      </c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26">
        <f t="shared" si="9"/>
        <v>0</v>
      </c>
      <c r="BR24" s="25">
        <f t="shared" si="18"/>
        <v>0</v>
      </c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26">
        <f t="shared" si="10"/>
        <v>1</v>
      </c>
      <c r="CL24" s="25">
        <f t="shared" si="11"/>
        <v>20000000</v>
      </c>
      <c r="CM24" s="39"/>
      <c r="CN24" s="39"/>
      <c r="CO24" s="25">
        <f>J24-BU24</f>
        <v>20000000</v>
      </c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25">
        <f>+Z24-CJ24</f>
        <v>0</v>
      </c>
    </row>
    <row r="25" spans="1:108" s="46" customFormat="1" ht="17.25" customHeight="1" thickBot="1" x14ac:dyDescent="0.3">
      <c r="A25" s="40"/>
      <c r="B25" s="220" t="s">
        <v>104</v>
      </c>
      <c r="C25" s="221"/>
      <c r="D25" s="221"/>
      <c r="E25" s="222"/>
      <c r="F25" s="41"/>
      <c r="G25" s="42">
        <f>SUM(G4:G24)</f>
        <v>1193100000</v>
      </c>
      <c r="H25" s="42">
        <f t="shared" ref="H25:Z25" si="32">SUM(H4:H24)</f>
        <v>0</v>
      </c>
      <c r="I25" s="42">
        <f t="shared" si="32"/>
        <v>770000000</v>
      </c>
      <c r="J25" s="42">
        <f t="shared" si="32"/>
        <v>250000000</v>
      </c>
      <c r="K25" s="42">
        <f t="shared" si="32"/>
        <v>0</v>
      </c>
      <c r="L25" s="42">
        <f t="shared" si="32"/>
        <v>0</v>
      </c>
      <c r="M25" s="42">
        <f t="shared" si="32"/>
        <v>0</v>
      </c>
      <c r="N25" s="42">
        <f t="shared" si="32"/>
        <v>0</v>
      </c>
      <c r="O25" s="42">
        <f t="shared" si="32"/>
        <v>0</v>
      </c>
      <c r="P25" s="42">
        <f t="shared" si="32"/>
        <v>0</v>
      </c>
      <c r="Q25" s="42">
        <f t="shared" si="32"/>
        <v>0</v>
      </c>
      <c r="R25" s="42">
        <f t="shared" si="32"/>
        <v>0</v>
      </c>
      <c r="S25" s="42">
        <f t="shared" si="32"/>
        <v>0</v>
      </c>
      <c r="T25" s="42">
        <f t="shared" si="32"/>
        <v>0</v>
      </c>
      <c r="U25" s="42">
        <f t="shared" si="32"/>
        <v>0</v>
      </c>
      <c r="V25" s="42">
        <f t="shared" si="32"/>
        <v>0</v>
      </c>
      <c r="W25" s="42">
        <f t="shared" si="32"/>
        <v>0</v>
      </c>
      <c r="X25" s="42">
        <f t="shared" si="32"/>
        <v>0</v>
      </c>
      <c r="Y25" s="42">
        <f t="shared" si="32"/>
        <v>0</v>
      </c>
      <c r="Z25" s="42">
        <f t="shared" si="32"/>
        <v>173100000</v>
      </c>
      <c r="AA25" s="43">
        <f t="shared" si="1"/>
        <v>0.54136283630877546</v>
      </c>
      <c r="AB25" s="44">
        <f>SUM(AB4:AB24)</f>
        <v>645900000</v>
      </c>
      <c r="AC25" s="44">
        <f>SUM(AC4:AC24)</f>
        <v>0</v>
      </c>
      <c r="AD25" s="44">
        <f t="shared" ref="AD25:AU25" si="33">SUM(AD4:AD24)</f>
        <v>436000000</v>
      </c>
      <c r="AE25" s="44">
        <f t="shared" si="33"/>
        <v>130000000</v>
      </c>
      <c r="AF25" s="44">
        <f t="shared" si="33"/>
        <v>0</v>
      </c>
      <c r="AG25" s="44">
        <f t="shared" si="33"/>
        <v>0</v>
      </c>
      <c r="AH25" s="44">
        <f t="shared" si="33"/>
        <v>0</v>
      </c>
      <c r="AI25" s="44">
        <f t="shared" si="33"/>
        <v>0</v>
      </c>
      <c r="AJ25" s="44">
        <f t="shared" si="33"/>
        <v>0</v>
      </c>
      <c r="AK25" s="44">
        <f t="shared" si="33"/>
        <v>0</v>
      </c>
      <c r="AL25" s="44">
        <f t="shared" si="33"/>
        <v>0</v>
      </c>
      <c r="AM25" s="44">
        <f t="shared" si="33"/>
        <v>0</v>
      </c>
      <c r="AN25" s="44">
        <f t="shared" si="33"/>
        <v>0</v>
      </c>
      <c r="AO25" s="44">
        <f t="shared" si="33"/>
        <v>0</v>
      </c>
      <c r="AP25" s="44">
        <f t="shared" si="33"/>
        <v>0</v>
      </c>
      <c r="AQ25" s="44">
        <f t="shared" si="33"/>
        <v>0</v>
      </c>
      <c r="AR25" s="44">
        <f t="shared" si="33"/>
        <v>0</v>
      </c>
      <c r="AS25" s="44">
        <f t="shared" si="33"/>
        <v>0</v>
      </c>
      <c r="AT25" s="44">
        <f t="shared" si="33"/>
        <v>0</v>
      </c>
      <c r="AU25" s="44">
        <f t="shared" si="33"/>
        <v>79900000</v>
      </c>
      <c r="AV25" s="45">
        <f t="shared" si="3"/>
        <v>0.45863716369122454</v>
      </c>
      <c r="AW25" s="44">
        <f>SUM(AW4:AW24)</f>
        <v>547200000</v>
      </c>
      <c r="AX25" s="44">
        <f t="shared" ref="AX25:BP25" si="34">SUM(AX4:AX24)</f>
        <v>0</v>
      </c>
      <c r="AY25" s="44">
        <f t="shared" si="34"/>
        <v>334000000</v>
      </c>
      <c r="AZ25" s="44">
        <f t="shared" si="34"/>
        <v>120000000</v>
      </c>
      <c r="BA25" s="44">
        <f t="shared" si="34"/>
        <v>0</v>
      </c>
      <c r="BB25" s="44">
        <f t="shared" si="34"/>
        <v>0</v>
      </c>
      <c r="BC25" s="44">
        <f t="shared" si="34"/>
        <v>0</v>
      </c>
      <c r="BD25" s="44">
        <f t="shared" si="34"/>
        <v>0</v>
      </c>
      <c r="BE25" s="44">
        <f t="shared" si="34"/>
        <v>0</v>
      </c>
      <c r="BF25" s="44">
        <f t="shared" si="34"/>
        <v>0</v>
      </c>
      <c r="BG25" s="44">
        <f t="shared" si="34"/>
        <v>0</v>
      </c>
      <c r="BH25" s="44">
        <f t="shared" si="34"/>
        <v>0</v>
      </c>
      <c r="BI25" s="44">
        <f t="shared" si="34"/>
        <v>0</v>
      </c>
      <c r="BJ25" s="44">
        <f t="shared" si="34"/>
        <v>0</v>
      </c>
      <c r="BK25" s="44">
        <f t="shared" si="34"/>
        <v>0</v>
      </c>
      <c r="BL25" s="44">
        <f t="shared" si="34"/>
        <v>0</v>
      </c>
      <c r="BM25" s="44">
        <f t="shared" si="34"/>
        <v>0</v>
      </c>
      <c r="BN25" s="44">
        <f t="shared" si="34"/>
        <v>0</v>
      </c>
      <c r="BO25" s="44">
        <f t="shared" si="34"/>
        <v>0</v>
      </c>
      <c r="BP25" s="44">
        <f t="shared" si="34"/>
        <v>93200000</v>
      </c>
      <c r="BQ25" s="45">
        <f t="shared" si="9"/>
        <v>0.17987365183136367</v>
      </c>
      <c r="BR25" s="44">
        <f>SUM(BR4:BR24)</f>
        <v>214607254</v>
      </c>
      <c r="BS25" s="44">
        <f t="shared" ref="BS25:CJ25" si="35">SUM(BS4:BS24)</f>
        <v>0</v>
      </c>
      <c r="BT25" s="44">
        <f t="shared" si="35"/>
        <v>167615117</v>
      </c>
      <c r="BU25" s="44">
        <f t="shared" si="35"/>
        <v>28592137</v>
      </c>
      <c r="BV25" s="44">
        <f t="shared" si="35"/>
        <v>0</v>
      </c>
      <c r="BW25" s="44">
        <f t="shared" si="35"/>
        <v>0</v>
      </c>
      <c r="BX25" s="44">
        <f t="shared" si="35"/>
        <v>0</v>
      </c>
      <c r="BY25" s="44">
        <f t="shared" si="35"/>
        <v>0</v>
      </c>
      <c r="BZ25" s="44">
        <f t="shared" si="35"/>
        <v>0</v>
      </c>
      <c r="CA25" s="44">
        <f t="shared" si="35"/>
        <v>0</v>
      </c>
      <c r="CB25" s="44">
        <f t="shared" si="35"/>
        <v>0</v>
      </c>
      <c r="CC25" s="44">
        <f t="shared" si="35"/>
        <v>0</v>
      </c>
      <c r="CD25" s="44">
        <f t="shared" si="35"/>
        <v>0</v>
      </c>
      <c r="CE25" s="44">
        <f t="shared" si="35"/>
        <v>0</v>
      </c>
      <c r="CF25" s="44">
        <f t="shared" si="35"/>
        <v>0</v>
      </c>
      <c r="CG25" s="44">
        <f t="shared" si="35"/>
        <v>0</v>
      </c>
      <c r="CH25" s="44">
        <f t="shared" si="35"/>
        <v>0</v>
      </c>
      <c r="CI25" s="44">
        <f t="shared" si="35"/>
        <v>0</v>
      </c>
      <c r="CJ25" s="44">
        <f t="shared" si="35"/>
        <v>18400000</v>
      </c>
      <c r="CK25" s="45">
        <f t="shared" si="10"/>
        <v>0.82012634816863628</v>
      </c>
      <c r="CL25" s="44">
        <f>SUM(CL4:CL24)</f>
        <v>978492746</v>
      </c>
      <c r="CM25" s="44">
        <f t="shared" ref="CM25:DD25" si="36">SUM(CM4:CM24)</f>
        <v>0</v>
      </c>
      <c r="CN25" s="44">
        <f t="shared" si="36"/>
        <v>602384883</v>
      </c>
      <c r="CO25" s="44">
        <f t="shared" si="36"/>
        <v>221407863</v>
      </c>
      <c r="CP25" s="44">
        <f t="shared" si="36"/>
        <v>0</v>
      </c>
      <c r="CQ25" s="44">
        <f t="shared" si="36"/>
        <v>0</v>
      </c>
      <c r="CR25" s="44">
        <f t="shared" si="36"/>
        <v>0</v>
      </c>
      <c r="CS25" s="44">
        <f t="shared" si="36"/>
        <v>0</v>
      </c>
      <c r="CT25" s="44">
        <f t="shared" si="36"/>
        <v>0</v>
      </c>
      <c r="CU25" s="44">
        <f t="shared" si="36"/>
        <v>0</v>
      </c>
      <c r="CV25" s="44">
        <f t="shared" si="36"/>
        <v>0</v>
      </c>
      <c r="CW25" s="44">
        <f t="shared" si="36"/>
        <v>0</v>
      </c>
      <c r="CX25" s="44">
        <f t="shared" si="36"/>
        <v>0</v>
      </c>
      <c r="CY25" s="44">
        <f t="shared" si="36"/>
        <v>0</v>
      </c>
      <c r="CZ25" s="44">
        <f t="shared" si="36"/>
        <v>0</v>
      </c>
      <c r="DA25" s="44">
        <f t="shared" si="36"/>
        <v>0</v>
      </c>
      <c r="DB25" s="44">
        <f t="shared" si="36"/>
        <v>0</v>
      </c>
      <c r="DC25" s="44">
        <f t="shared" si="36"/>
        <v>0</v>
      </c>
      <c r="DD25" s="44">
        <f t="shared" si="36"/>
        <v>154700000</v>
      </c>
    </row>
    <row r="26" spans="1:108" ht="33" customHeight="1" thickTop="1" x14ac:dyDescent="0.25">
      <c r="A26" s="20" t="s">
        <v>105</v>
      </c>
      <c r="B26" s="206" t="s">
        <v>106</v>
      </c>
      <c r="C26" s="21" t="s">
        <v>107</v>
      </c>
      <c r="D26" s="22" t="s">
        <v>108</v>
      </c>
      <c r="E26" s="23">
        <v>410</v>
      </c>
      <c r="F26" s="47" t="s">
        <v>109</v>
      </c>
      <c r="G26" s="25">
        <f t="shared" ref="G26:G61" si="37">SUM(H26:Z26)</f>
        <v>150000000</v>
      </c>
      <c r="H26" s="48"/>
      <c r="I26" s="25"/>
      <c r="J26" s="25">
        <v>150000000</v>
      </c>
      <c r="K26" s="25"/>
      <c r="L26" s="48"/>
      <c r="M26" s="49"/>
      <c r="N26" s="49"/>
      <c r="O26" s="49"/>
      <c r="P26" s="49"/>
      <c r="Q26" s="50"/>
      <c r="R26" s="49"/>
      <c r="S26" s="49"/>
      <c r="T26" s="49"/>
      <c r="U26" s="49"/>
      <c r="V26" s="49"/>
      <c r="W26" s="49"/>
      <c r="X26" s="49"/>
      <c r="Y26" s="49"/>
      <c r="Z26" s="49"/>
      <c r="AA26" s="51">
        <f t="shared" si="1"/>
        <v>0</v>
      </c>
      <c r="AB26" s="25">
        <f t="shared" ref="AB26:AB61" si="38">SUM(AC26:AU26)</f>
        <v>0</v>
      </c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6">
        <f t="shared" si="3"/>
        <v>1</v>
      </c>
      <c r="AW26" s="25">
        <f t="shared" ref="AW26:AW61" si="39">SUM(AX26:BP26)</f>
        <v>150000000</v>
      </c>
      <c r="AX26" s="25">
        <f t="shared" ref="AX26:AZ41" si="40">H26-AC26</f>
        <v>0</v>
      </c>
      <c r="AY26" s="25">
        <f t="shared" si="40"/>
        <v>0</v>
      </c>
      <c r="AZ26" s="25">
        <f t="shared" si="40"/>
        <v>150000000</v>
      </c>
      <c r="BA26" s="25">
        <f t="shared" ref="BA26:BL30" si="41">+K26-AF26</f>
        <v>0</v>
      </c>
      <c r="BB26" s="25">
        <f t="shared" si="41"/>
        <v>0</v>
      </c>
      <c r="BC26" s="25">
        <f t="shared" si="41"/>
        <v>0</v>
      </c>
      <c r="BD26" s="25">
        <f t="shared" si="41"/>
        <v>0</v>
      </c>
      <c r="BE26" s="25">
        <f t="shared" si="41"/>
        <v>0</v>
      </c>
      <c r="BF26" s="25">
        <f t="shared" si="41"/>
        <v>0</v>
      </c>
      <c r="BG26" s="25">
        <f t="shared" si="41"/>
        <v>0</v>
      </c>
      <c r="BH26" s="25">
        <f t="shared" si="41"/>
        <v>0</v>
      </c>
      <c r="BI26" s="25">
        <f t="shared" si="41"/>
        <v>0</v>
      </c>
      <c r="BJ26" s="25">
        <f t="shared" si="41"/>
        <v>0</v>
      </c>
      <c r="BK26" s="25">
        <f t="shared" si="41"/>
        <v>0</v>
      </c>
      <c r="BL26" s="25">
        <f t="shared" si="41"/>
        <v>0</v>
      </c>
      <c r="BM26" s="25"/>
      <c r="BN26" s="25"/>
      <c r="BO26" s="25"/>
      <c r="BP26" s="25">
        <f>+Z26-AU26</f>
        <v>0</v>
      </c>
      <c r="BQ26" s="26">
        <f t="shared" si="9"/>
        <v>0</v>
      </c>
      <c r="BR26" s="25">
        <f t="shared" ref="BR26:BR61" si="42">SUM(BS26:CJ26)</f>
        <v>0</v>
      </c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6">
        <f t="shared" si="10"/>
        <v>1</v>
      </c>
      <c r="CL26" s="25">
        <f t="shared" ref="CL26:CL61" si="43">SUM(CM26:DD26)</f>
        <v>150000000</v>
      </c>
      <c r="CM26" s="25">
        <f t="shared" ref="CM26:CR41" si="44">H26-BS26</f>
        <v>0</v>
      </c>
      <c r="CN26" s="25">
        <f t="shared" si="44"/>
        <v>0</v>
      </c>
      <c r="CO26" s="25">
        <f t="shared" si="44"/>
        <v>150000000</v>
      </c>
      <c r="CP26" s="25">
        <f t="shared" si="44"/>
        <v>0</v>
      </c>
      <c r="CQ26" s="25">
        <f t="shared" si="44"/>
        <v>0</v>
      </c>
      <c r="CR26" s="25">
        <f t="shared" si="44"/>
        <v>0</v>
      </c>
      <c r="CS26" s="25">
        <f t="shared" ref="CS26:CU28" si="45">+N26-BY26</f>
        <v>0</v>
      </c>
      <c r="CT26" s="25">
        <f t="shared" si="45"/>
        <v>0</v>
      </c>
      <c r="CU26" s="25">
        <f t="shared" si="45"/>
        <v>0</v>
      </c>
      <c r="CV26" s="25">
        <f t="shared" ref="CV26:CW28" si="46">Q26-CB26</f>
        <v>0</v>
      </c>
      <c r="CW26" s="25">
        <f t="shared" si="46"/>
        <v>0</v>
      </c>
      <c r="CX26" s="25">
        <f t="shared" ref="CX26:CZ30" si="47">+T26-CD26</f>
        <v>0</v>
      </c>
      <c r="CY26" s="25">
        <f t="shared" si="47"/>
        <v>0</v>
      </c>
      <c r="CZ26" s="25">
        <f t="shared" si="47"/>
        <v>0</v>
      </c>
      <c r="DA26" s="25"/>
      <c r="DB26" s="25">
        <f t="shared" ref="DB26:DD30" si="48">+X26-CH26</f>
        <v>0</v>
      </c>
      <c r="DC26" s="25">
        <f t="shared" si="48"/>
        <v>0</v>
      </c>
      <c r="DD26" s="25">
        <f t="shared" si="48"/>
        <v>0</v>
      </c>
    </row>
    <row r="27" spans="1:108" ht="45.75" customHeight="1" x14ac:dyDescent="0.25">
      <c r="A27" s="29"/>
      <c r="B27" s="195"/>
      <c r="C27" s="21" t="s">
        <v>110</v>
      </c>
      <c r="D27" s="22" t="s">
        <v>111</v>
      </c>
      <c r="E27" s="23">
        <v>410</v>
      </c>
      <c r="F27" s="24" t="s">
        <v>109</v>
      </c>
      <c r="G27" s="25">
        <f t="shared" si="37"/>
        <v>350000000</v>
      </c>
      <c r="H27" s="25"/>
      <c r="I27" s="25"/>
      <c r="J27" s="25">
        <v>350000000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6">
        <f t="shared" si="1"/>
        <v>0</v>
      </c>
      <c r="AB27" s="25">
        <f t="shared" si="38"/>
        <v>0</v>
      </c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6">
        <f t="shared" si="3"/>
        <v>1</v>
      </c>
      <c r="AW27" s="25">
        <f t="shared" si="39"/>
        <v>350000000</v>
      </c>
      <c r="AX27" s="25">
        <f t="shared" si="40"/>
        <v>0</v>
      </c>
      <c r="AY27" s="25">
        <f t="shared" si="40"/>
        <v>0</v>
      </c>
      <c r="AZ27" s="25">
        <f t="shared" si="40"/>
        <v>350000000</v>
      </c>
      <c r="BA27" s="25">
        <f t="shared" si="41"/>
        <v>0</v>
      </c>
      <c r="BB27" s="25">
        <f t="shared" si="41"/>
        <v>0</v>
      </c>
      <c r="BC27" s="25">
        <f t="shared" si="41"/>
        <v>0</v>
      </c>
      <c r="BD27" s="25">
        <f t="shared" si="41"/>
        <v>0</v>
      </c>
      <c r="BE27" s="25">
        <f t="shared" si="41"/>
        <v>0</v>
      </c>
      <c r="BF27" s="25">
        <f t="shared" si="41"/>
        <v>0</v>
      </c>
      <c r="BG27" s="25">
        <f t="shared" si="41"/>
        <v>0</v>
      </c>
      <c r="BH27" s="25">
        <f t="shared" si="41"/>
        <v>0</v>
      </c>
      <c r="BI27" s="25">
        <f t="shared" si="41"/>
        <v>0</v>
      </c>
      <c r="BJ27" s="25">
        <f t="shared" si="41"/>
        <v>0</v>
      </c>
      <c r="BK27" s="25">
        <f t="shared" si="41"/>
        <v>0</v>
      </c>
      <c r="BL27" s="25">
        <f t="shared" si="41"/>
        <v>0</v>
      </c>
      <c r="BM27" s="25"/>
      <c r="BN27" s="25"/>
      <c r="BO27" s="25"/>
      <c r="BP27" s="25">
        <f>+Z27-AU27</f>
        <v>0</v>
      </c>
      <c r="BQ27" s="26">
        <f t="shared" si="9"/>
        <v>0</v>
      </c>
      <c r="BR27" s="25">
        <f t="shared" si="42"/>
        <v>0</v>
      </c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6">
        <f t="shared" si="10"/>
        <v>1</v>
      </c>
      <c r="CL27" s="25">
        <f t="shared" si="43"/>
        <v>350000000</v>
      </c>
      <c r="CM27" s="25">
        <f t="shared" si="44"/>
        <v>0</v>
      </c>
      <c r="CN27" s="25">
        <f t="shared" si="44"/>
        <v>0</v>
      </c>
      <c r="CO27" s="25">
        <f t="shared" si="44"/>
        <v>350000000</v>
      </c>
      <c r="CP27" s="25">
        <f t="shared" si="44"/>
        <v>0</v>
      </c>
      <c r="CQ27" s="25">
        <f t="shared" si="44"/>
        <v>0</v>
      </c>
      <c r="CR27" s="25">
        <f t="shared" si="44"/>
        <v>0</v>
      </c>
      <c r="CS27" s="25">
        <f t="shared" si="45"/>
        <v>0</v>
      </c>
      <c r="CT27" s="25">
        <f t="shared" si="45"/>
        <v>0</v>
      </c>
      <c r="CU27" s="25">
        <f t="shared" si="45"/>
        <v>0</v>
      </c>
      <c r="CV27" s="25">
        <f t="shared" si="46"/>
        <v>0</v>
      </c>
      <c r="CW27" s="25">
        <f t="shared" si="46"/>
        <v>0</v>
      </c>
      <c r="CX27" s="25">
        <f t="shared" si="47"/>
        <v>0</v>
      </c>
      <c r="CY27" s="25">
        <f t="shared" si="47"/>
        <v>0</v>
      </c>
      <c r="CZ27" s="25">
        <f t="shared" si="47"/>
        <v>0</v>
      </c>
      <c r="DA27" s="25"/>
      <c r="DB27" s="25">
        <f t="shared" si="48"/>
        <v>0</v>
      </c>
      <c r="DC27" s="25">
        <f t="shared" si="48"/>
        <v>0</v>
      </c>
      <c r="DD27" s="25">
        <f t="shared" si="48"/>
        <v>0</v>
      </c>
    </row>
    <row r="28" spans="1:108" ht="33.75" customHeight="1" x14ac:dyDescent="0.25">
      <c r="A28" s="29"/>
      <c r="B28" s="196"/>
      <c r="C28" s="52" t="s">
        <v>112</v>
      </c>
      <c r="D28" s="53" t="s">
        <v>113</v>
      </c>
      <c r="E28" s="54">
        <v>410</v>
      </c>
      <c r="F28" s="55" t="s">
        <v>114</v>
      </c>
      <c r="G28" s="25">
        <f t="shared" si="37"/>
        <v>1418000000</v>
      </c>
      <c r="H28" s="25"/>
      <c r="I28" s="25"/>
      <c r="J28" s="25">
        <v>1400000000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>
        <v>18000000</v>
      </c>
      <c r="AA28" s="26">
        <f t="shared" si="1"/>
        <v>7.0521861777150918E-2</v>
      </c>
      <c r="AB28" s="25">
        <f t="shared" si="38"/>
        <v>100000000</v>
      </c>
      <c r="AC28" s="25"/>
      <c r="AD28" s="25"/>
      <c r="AE28" s="25">
        <f>+'[1]ENERO 2017'!$L$278</f>
        <v>100000000</v>
      </c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6">
        <f t="shared" si="3"/>
        <v>0.92947813822284908</v>
      </c>
      <c r="AW28" s="25">
        <f t="shared" si="39"/>
        <v>1318000000</v>
      </c>
      <c r="AX28" s="25">
        <f t="shared" si="40"/>
        <v>0</v>
      </c>
      <c r="AY28" s="25">
        <f t="shared" si="40"/>
        <v>0</v>
      </c>
      <c r="AZ28" s="25">
        <f t="shared" si="40"/>
        <v>1300000000</v>
      </c>
      <c r="BA28" s="25">
        <f t="shared" si="41"/>
        <v>0</v>
      </c>
      <c r="BB28" s="25">
        <f t="shared" si="41"/>
        <v>0</v>
      </c>
      <c r="BC28" s="25">
        <f t="shared" si="41"/>
        <v>0</v>
      </c>
      <c r="BD28" s="25">
        <f t="shared" si="41"/>
        <v>0</v>
      </c>
      <c r="BE28" s="25">
        <f t="shared" si="41"/>
        <v>0</v>
      </c>
      <c r="BF28" s="25">
        <f t="shared" si="41"/>
        <v>0</v>
      </c>
      <c r="BG28" s="25">
        <f t="shared" si="41"/>
        <v>0</v>
      </c>
      <c r="BH28" s="25">
        <f t="shared" si="41"/>
        <v>0</v>
      </c>
      <c r="BI28" s="25">
        <f t="shared" si="41"/>
        <v>0</v>
      </c>
      <c r="BJ28" s="25">
        <f t="shared" si="41"/>
        <v>0</v>
      </c>
      <c r="BK28" s="25">
        <f t="shared" si="41"/>
        <v>0</v>
      </c>
      <c r="BL28" s="25">
        <f t="shared" si="41"/>
        <v>0</v>
      </c>
      <c r="BM28" s="25"/>
      <c r="BN28" s="25"/>
      <c r="BO28" s="25"/>
      <c r="BP28" s="25">
        <f>+Z28-AU28</f>
        <v>18000000</v>
      </c>
      <c r="BQ28" s="26">
        <f t="shared" si="9"/>
        <v>4.2429478138222849E-2</v>
      </c>
      <c r="BR28" s="25">
        <f t="shared" si="42"/>
        <v>60165000</v>
      </c>
      <c r="BS28" s="25"/>
      <c r="BT28" s="25"/>
      <c r="BU28" s="25">
        <f>+'[1]ENERO 2017'!$H$279</f>
        <v>60165000</v>
      </c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6">
        <f t="shared" si="10"/>
        <v>0.95757052186177716</v>
      </c>
      <c r="CL28" s="25">
        <f t="shared" si="43"/>
        <v>1357835000</v>
      </c>
      <c r="CM28" s="25">
        <f t="shared" si="44"/>
        <v>0</v>
      </c>
      <c r="CN28" s="25">
        <f t="shared" si="44"/>
        <v>0</v>
      </c>
      <c r="CO28" s="25">
        <f t="shared" si="44"/>
        <v>1339835000</v>
      </c>
      <c r="CP28" s="25">
        <f t="shared" si="44"/>
        <v>0</v>
      </c>
      <c r="CQ28" s="25">
        <f t="shared" si="44"/>
        <v>0</v>
      </c>
      <c r="CR28" s="25">
        <f t="shared" si="44"/>
        <v>0</v>
      </c>
      <c r="CS28" s="25">
        <f t="shared" si="45"/>
        <v>0</v>
      </c>
      <c r="CT28" s="25">
        <f t="shared" si="45"/>
        <v>0</v>
      </c>
      <c r="CU28" s="25">
        <f t="shared" si="45"/>
        <v>0</v>
      </c>
      <c r="CV28" s="25">
        <f t="shared" si="46"/>
        <v>0</v>
      </c>
      <c r="CW28" s="25">
        <f t="shared" si="46"/>
        <v>0</v>
      </c>
      <c r="CX28" s="25">
        <f t="shared" si="47"/>
        <v>0</v>
      </c>
      <c r="CY28" s="25">
        <f t="shared" si="47"/>
        <v>0</v>
      </c>
      <c r="CZ28" s="25">
        <f t="shared" si="47"/>
        <v>0</v>
      </c>
      <c r="DA28" s="25"/>
      <c r="DB28" s="25">
        <f t="shared" si="48"/>
        <v>0</v>
      </c>
      <c r="DC28" s="25">
        <f t="shared" si="48"/>
        <v>0</v>
      </c>
      <c r="DD28" s="25">
        <f t="shared" si="48"/>
        <v>18000000</v>
      </c>
    </row>
    <row r="29" spans="1:108" ht="30.75" customHeight="1" x14ac:dyDescent="0.25">
      <c r="A29" s="29"/>
      <c r="B29" s="56"/>
      <c r="C29" s="21" t="s">
        <v>115</v>
      </c>
      <c r="D29" s="22" t="s">
        <v>116</v>
      </c>
      <c r="E29" s="23">
        <v>410</v>
      </c>
      <c r="F29" s="24" t="s">
        <v>109</v>
      </c>
      <c r="G29" s="25">
        <f t="shared" si="37"/>
        <v>15000000</v>
      </c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>
        <v>15000000</v>
      </c>
      <c r="V29" s="25"/>
      <c r="W29" s="25"/>
      <c r="X29" s="25"/>
      <c r="Y29" s="25"/>
      <c r="Z29" s="25"/>
      <c r="AA29" s="26">
        <f t="shared" si="1"/>
        <v>0</v>
      </c>
      <c r="AB29" s="25">
        <f t="shared" si="38"/>
        <v>0</v>
      </c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6">
        <f t="shared" si="3"/>
        <v>1</v>
      </c>
      <c r="AW29" s="25">
        <f t="shared" si="39"/>
        <v>15000000</v>
      </c>
      <c r="AX29" s="25"/>
      <c r="AY29" s="25">
        <f t="shared" si="40"/>
        <v>0</v>
      </c>
      <c r="AZ29" s="25">
        <f t="shared" si="40"/>
        <v>0</v>
      </c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>
        <f t="shared" si="41"/>
        <v>15000000</v>
      </c>
      <c r="BL29" s="25"/>
      <c r="BM29" s="25"/>
      <c r="BN29" s="25"/>
      <c r="BO29" s="25"/>
      <c r="BP29" s="25"/>
      <c r="BQ29" s="26">
        <f t="shared" si="9"/>
        <v>0</v>
      </c>
      <c r="BR29" s="25">
        <f t="shared" si="42"/>
        <v>0</v>
      </c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6">
        <f t="shared" si="10"/>
        <v>1</v>
      </c>
      <c r="CL29" s="25">
        <f t="shared" si="43"/>
        <v>15000000</v>
      </c>
      <c r="CM29" s="25"/>
      <c r="CN29" s="25">
        <f t="shared" si="44"/>
        <v>0</v>
      </c>
      <c r="CO29" s="25">
        <f t="shared" si="44"/>
        <v>0</v>
      </c>
      <c r="CP29" s="25"/>
      <c r="CQ29" s="25"/>
      <c r="CR29" s="25"/>
      <c r="CS29" s="25"/>
      <c r="CT29" s="25"/>
      <c r="CU29" s="25"/>
      <c r="CV29" s="25"/>
      <c r="CW29" s="25"/>
      <c r="CX29" s="25"/>
      <c r="CY29" s="25">
        <f t="shared" si="47"/>
        <v>15000000</v>
      </c>
      <c r="CZ29" s="25"/>
      <c r="DA29" s="25"/>
      <c r="DB29" s="25"/>
      <c r="DC29" s="25"/>
      <c r="DD29" s="25">
        <f t="shared" si="48"/>
        <v>0</v>
      </c>
    </row>
    <row r="30" spans="1:108" ht="32.25" customHeight="1" x14ac:dyDescent="0.25">
      <c r="A30" s="29"/>
      <c r="B30" s="56"/>
      <c r="C30" s="21" t="s">
        <v>117</v>
      </c>
      <c r="D30" s="22" t="s">
        <v>118</v>
      </c>
      <c r="E30" s="23">
        <v>410</v>
      </c>
      <c r="F30" s="24" t="s">
        <v>109</v>
      </c>
      <c r="G30" s="25">
        <f t="shared" si="37"/>
        <v>333275758</v>
      </c>
      <c r="H30" s="25"/>
      <c r="I30" s="25"/>
      <c r="J30" s="25">
        <v>150000000</v>
      </c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>
        <v>183275758</v>
      </c>
      <c r="V30" s="25"/>
      <c r="W30" s="25"/>
      <c r="X30" s="25"/>
      <c r="Y30" s="25"/>
      <c r="Z30" s="25"/>
      <c r="AA30" s="26">
        <f t="shared" si="1"/>
        <v>0.15002591337591376</v>
      </c>
      <c r="AB30" s="25">
        <f t="shared" si="38"/>
        <v>50000000</v>
      </c>
      <c r="AC30" s="25"/>
      <c r="AD30" s="25">
        <f>+'[1]ENERO 2017'!$G$299</f>
        <v>50000000</v>
      </c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6">
        <f t="shared" si="3"/>
        <v>0.84997408662408624</v>
      </c>
      <c r="AW30" s="25">
        <f t="shared" si="39"/>
        <v>283275758</v>
      </c>
      <c r="AX30" s="25"/>
      <c r="AY30" s="25">
        <f t="shared" si="40"/>
        <v>-50000000</v>
      </c>
      <c r="AZ30" s="25">
        <f t="shared" si="40"/>
        <v>150000000</v>
      </c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>
        <f t="shared" si="41"/>
        <v>183275758</v>
      </c>
      <c r="BL30" s="25"/>
      <c r="BM30" s="25"/>
      <c r="BN30" s="25"/>
      <c r="BO30" s="25"/>
      <c r="BP30" s="25"/>
      <c r="BQ30" s="26">
        <f t="shared" si="9"/>
        <v>0</v>
      </c>
      <c r="BR30" s="25">
        <f t="shared" si="42"/>
        <v>0</v>
      </c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6">
        <f t="shared" si="10"/>
        <v>1</v>
      </c>
      <c r="CL30" s="25">
        <f t="shared" si="43"/>
        <v>333275758</v>
      </c>
      <c r="CM30" s="25"/>
      <c r="CN30" s="25">
        <f t="shared" si="44"/>
        <v>0</v>
      </c>
      <c r="CO30" s="25">
        <f t="shared" si="44"/>
        <v>150000000</v>
      </c>
      <c r="CP30" s="25"/>
      <c r="CQ30" s="25"/>
      <c r="CR30" s="25"/>
      <c r="CS30" s="25"/>
      <c r="CT30" s="25"/>
      <c r="CU30" s="25"/>
      <c r="CV30" s="25"/>
      <c r="CW30" s="25"/>
      <c r="CX30" s="25"/>
      <c r="CY30" s="25">
        <f t="shared" si="47"/>
        <v>183275758</v>
      </c>
      <c r="CZ30" s="25"/>
      <c r="DA30" s="25"/>
      <c r="DB30" s="25"/>
      <c r="DC30" s="25"/>
      <c r="DD30" s="25">
        <f t="shared" si="48"/>
        <v>0</v>
      </c>
    </row>
    <row r="31" spans="1:108" ht="36" customHeight="1" x14ac:dyDescent="0.25">
      <c r="A31" s="29"/>
      <c r="B31" s="194" t="s">
        <v>119</v>
      </c>
      <c r="C31" s="32" t="s">
        <v>120</v>
      </c>
      <c r="D31" s="22" t="s">
        <v>121</v>
      </c>
      <c r="E31" s="23">
        <v>410</v>
      </c>
      <c r="F31" s="24" t="s">
        <v>109</v>
      </c>
      <c r="G31" s="25">
        <f t="shared" si="37"/>
        <v>5000000</v>
      </c>
      <c r="H31" s="25"/>
      <c r="I31" s="25">
        <v>5000000</v>
      </c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6">
        <f t="shared" si="1"/>
        <v>0</v>
      </c>
      <c r="AB31" s="25">
        <f t="shared" si="38"/>
        <v>0</v>
      </c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6">
        <f t="shared" si="3"/>
        <v>1</v>
      </c>
      <c r="AW31" s="25">
        <f t="shared" si="39"/>
        <v>5000000</v>
      </c>
      <c r="AX31" s="25">
        <f t="shared" ref="AX31:AZ61" si="49">H31-AC31</f>
        <v>0</v>
      </c>
      <c r="AY31" s="25">
        <f t="shared" si="40"/>
        <v>5000000</v>
      </c>
      <c r="AZ31" s="25">
        <f t="shared" si="40"/>
        <v>0</v>
      </c>
      <c r="BA31" s="25">
        <f t="shared" ref="BA31:BL46" si="50">+K31-AF31</f>
        <v>0</v>
      </c>
      <c r="BB31" s="25">
        <f t="shared" si="50"/>
        <v>0</v>
      </c>
      <c r="BC31" s="25">
        <f t="shared" si="50"/>
        <v>0</v>
      </c>
      <c r="BD31" s="25">
        <f t="shared" si="50"/>
        <v>0</v>
      </c>
      <c r="BE31" s="25">
        <f t="shared" si="50"/>
        <v>0</v>
      </c>
      <c r="BF31" s="25">
        <f t="shared" si="50"/>
        <v>0</v>
      </c>
      <c r="BG31" s="25">
        <f t="shared" si="50"/>
        <v>0</v>
      </c>
      <c r="BH31" s="25">
        <f t="shared" si="50"/>
        <v>0</v>
      </c>
      <c r="BI31" s="25">
        <f t="shared" si="50"/>
        <v>0</v>
      </c>
      <c r="BJ31" s="25">
        <f t="shared" si="50"/>
        <v>0</v>
      </c>
      <c r="BK31" s="25">
        <f t="shared" si="50"/>
        <v>0</v>
      </c>
      <c r="BL31" s="25">
        <f t="shared" si="50"/>
        <v>0</v>
      </c>
      <c r="BM31" s="25"/>
      <c r="BN31" s="25"/>
      <c r="BO31" s="25"/>
      <c r="BP31" s="25">
        <f t="shared" ref="BP31:BP61" si="51">+Z31-AU31</f>
        <v>0</v>
      </c>
      <c r="BQ31" s="26">
        <f t="shared" si="9"/>
        <v>0</v>
      </c>
      <c r="BR31" s="25">
        <f t="shared" si="42"/>
        <v>0</v>
      </c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6">
        <f t="shared" si="10"/>
        <v>1</v>
      </c>
      <c r="CL31" s="25">
        <f t="shared" si="43"/>
        <v>5000000</v>
      </c>
      <c r="CM31" s="25">
        <f t="shared" ref="CM31:CR61" si="52">H31-BS31</f>
        <v>0</v>
      </c>
      <c r="CN31" s="25">
        <f t="shared" si="44"/>
        <v>5000000</v>
      </c>
      <c r="CO31" s="25">
        <f t="shared" si="44"/>
        <v>0</v>
      </c>
      <c r="CP31" s="25">
        <f t="shared" si="44"/>
        <v>0</v>
      </c>
      <c r="CQ31" s="25">
        <f t="shared" si="44"/>
        <v>0</v>
      </c>
      <c r="CR31" s="25">
        <f t="shared" si="44"/>
        <v>0</v>
      </c>
      <c r="CS31" s="25">
        <f t="shared" ref="CS31:CU46" si="53">+N31-BY31</f>
        <v>0</v>
      </c>
      <c r="CT31" s="25">
        <f t="shared" si="53"/>
        <v>0</v>
      </c>
      <c r="CU31" s="25">
        <f t="shared" si="53"/>
        <v>0</v>
      </c>
      <c r="CV31" s="25">
        <f t="shared" ref="CV31:CW49" si="54">Q31-CB31</f>
        <v>0</v>
      </c>
      <c r="CW31" s="25">
        <f t="shared" si="54"/>
        <v>0</v>
      </c>
      <c r="CX31" s="25">
        <f t="shared" ref="CX31:CZ36" si="55">+T31-CD31</f>
        <v>0</v>
      </c>
      <c r="CY31" s="25">
        <f t="shared" si="55"/>
        <v>0</v>
      </c>
      <c r="CZ31" s="25">
        <f t="shared" si="55"/>
        <v>0</v>
      </c>
      <c r="DA31" s="25"/>
      <c r="DB31" s="25">
        <f t="shared" ref="DB31:DD36" si="56">+X31-CH31</f>
        <v>0</v>
      </c>
      <c r="DC31" s="25">
        <f t="shared" si="56"/>
        <v>0</v>
      </c>
      <c r="DD31" s="25">
        <f t="shared" si="56"/>
        <v>0</v>
      </c>
    </row>
    <row r="32" spans="1:108" ht="33" customHeight="1" x14ac:dyDescent="0.25">
      <c r="A32" s="29"/>
      <c r="B32" s="195"/>
      <c r="C32" s="21" t="s">
        <v>122</v>
      </c>
      <c r="D32" s="22" t="s">
        <v>123</v>
      </c>
      <c r="E32" s="23">
        <v>410</v>
      </c>
      <c r="F32" s="24" t="s">
        <v>124</v>
      </c>
      <c r="G32" s="25">
        <f t="shared" si="37"/>
        <v>5000000</v>
      </c>
      <c r="H32" s="25"/>
      <c r="I32" s="25">
        <v>5000000</v>
      </c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6">
        <f t="shared" si="1"/>
        <v>0</v>
      </c>
      <c r="AB32" s="25">
        <f t="shared" si="38"/>
        <v>0</v>
      </c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6">
        <f t="shared" si="3"/>
        <v>1</v>
      </c>
      <c r="AW32" s="25">
        <f t="shared" si="39"/>
        <v>5000000</v>
      </c>
      <c r="AX32" s="25">
        <f t="shared" si="49"/>
        <v>0</v>
      </c>
      <c r="AY32" s="25">
        <f t="shared" si="40"/>
        <v>5000000</v>
      </c>
      <c r="AZ32" s="25">
        <f t="shared" si="40"/>
        <v>0</v>
      </c>
      <c r="BA32" s="25">
        <f t="shared" si="50"/>
        <v>0</v>
      </c>
      <c r="BB32" s="25">
        <f t="shared" si="50"/>
        <v>0</v>
      </c>
      <c r="BC32" s="25">
        <f t="shared" si="50"/>
        <v>0</v>
      </c>
      <c r="BD32" s="25">
        <f t="shared" si="50"/>
        <v>0</v>
      </c>
      <c r="BE32" s="25">
        <f t="shared" si="50"/>
        <v>0</v>
      </c>
      <c r="BF32" s="25">
        <f t="shared" si="50"/>
        <v>0</v>
      </c>
      <c r="BG32" s="25">
        <f t="shared" si="50"/>
        <v>0</v>
      </c>
      <c r="BH32" s="25">
        <f t="shared" si="50"/>
        <v>0</v>
      </c>
      <c r="BI32" s="25">
        <f t="shared" si="50"/>
        <v>0</v>
      </c>
      <c r="BJ32" s="25">
        <f t="shared" si="50"/>
        <v>0</v>
      </c>
      <c r="BK32" s="25">
        <f t="shared" si="50"/>
        <v>0</v>
      </c>
      <c r="BL32" s="25">
        <f t="shared" si="50"/>
        <v>0</v>
      </c>
      <c r="BM32" s="25"/>
      <c r="BN32" s="25"/>
      <c r="BO32" s="25"/>
      <c r="BP32" s="25">
        <f t="shared" si="51"/>
        <v>0</v>
      </c>
      <c r="BQ32" s="26">
        <f t="shared" si="9"/>
        <v>0</v>
      </c>
      <c r="BR32" s="25">
        <f t="shared" si="42"/>
        <v>0</v>
      </c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6">
        <f t="shared" si="10"/>
        <v>1</v>
      </c>
      <c r="CL32" s="25">
        <f t="shared" si="43"/>
        <v>5000000</v>
      </c>
      <c r="CM32" s="25">
        <f t="shared" si="52"/>
        <v>0</v>
      </c>
      <c r="CN32" s="25">
        <f t="shared" si="44"/>
        <v>5000000</v>
      </c>
      <c r="CO32" s="25">
        <f t="shared" si="44"/>
        <v>0</v>
      </c>
      <c r="CP32" s="25">
        <f t="shared" si="44"/>
        <v>0</v>
      </c>
      <c r="CQ32" s="25">
        <f t="shared" si="44"/>
        <v>0</v>
      </c>
      <c r="CR32" s="25">
        <f t="shared" si="44"/>
        <v>0</v>
      </c>
      <c r="CS32" s="25">
        <f t="shared" si="53"/>
        <v>0</v>
      </c>
      <c r="CT32" s="25">
        <f t="shared" si="53"/>
        <v>0</v>
      </c>
      <c r="CU32" s="25">
        <f t="shared" si="53"/>
        <v>0</v>
      </c>
      <c r="CV32" s="25">
        <f t="shared" si="54"/>
        <v>0</v>
      </c>
      <c r="CW32" s="25">
        <f t="shared" si="54"/>
        <v>0</v>
      </c>
      <c r="CX32" s="25">
        <f t="shared" si="55"/>
        <v>0</v>
      </c>
      <c r="CY32" s="25">
        <f t="shared" si="55"/>
        <v>0</v>
      </c>
      <c r="CZ32" s="25">
        <f t="shared" si="55"/>
        <v>0</v>
      </c>
      <c r="DA32" s="25"/>
      <c r="DB32" s="25">
        <f t="shared" si="56"/>
        <v>0</v>
      </c>
      <c r="DC32" s="25">
        <f t="shared" si="56"/>
        <v>0</v>
      </c>
      <c r="DD32" s="25">
        <f t="shared" si="56"/>
        <v>0</v>
      </c>
    </row>
    <row r="33" spans="1:110" ht="31.5" customHeight="1" x14ac:dyDescent="0.25">
      <c r="A33" s="29"/>
      <c r="B33" s="195"/>
      <c r="C33" s="21" t="s">
        <v>125</v>
      </c>
      <c r="D33" s="22" t="s">
        <v>126</v>
      </c>
      <c r="E33" s="23">
        <v>410</v>
      </c>
      <c r="F33" s="24" t="s">
        <v>124</v>
      </c>
      <c r="G33" s="25">
        <f t="shared" si="37"/>
        <v>25000000</v>
      </c>
      <c r="H33" s="25"/>
      <c r="I33" s="25">
        <v>25000000</v>
      </c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6">
        <f t="shared" si="1"/>
        <v>0</v>
      </c>
      <c r="AB33" s="25">
        <f t="shared" si="38"/>
        <v>0</v>
      </c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6">
        <f t="shared" si="3"/>
        <v>1</v>
      </c>
      <c r="AW33" s="25">
        <f t="shared" si="39"/>
        <v>25000000</v>
      </c>
      <c r="AX33" s="25">
        <f t="shared" si="49"/>
        <v>0</v>
      </c>
      <c r="AY33" s="25">
        <f t="shared" si="40"/>
        <v>25000000</v>
      </c>
      <c r="AZ33" s="25">
        <f t="shared" si="40"/>
        <v>0</v>
      </c>
      <c r="BA33" s="25">
        <f t="shared" si="50"/>
        <v>0</v>
      </c>
      <c r="BB33" s="25">
        <f t="shared" si="50"/>
        <v>0</v>
      </c>
      <c r="BC33" s="25">
        <f t="shared" si="50"/>
        <v>0</v>
      </c>
      <c r="BD33" s="25">
        <f t="shared" si="50"/>
        <v>0</v>
      </c>
      <c r="BE33" s="25">
        <f t="shared" si="50"/>
        <v>0</v>
      </c>
      <c r="BF33" s="25">
        <f t="shared" si="50"/>
        <v>0</v>
      </c>
      <c r="BG33" s="25">
        <f t="shared" si="50"/>
        <v>0</v>
      </c>
      <c r="BH33" s="25">
        <f t="shared" si="50"/>
        <v>0</v>
      </c>
      <c r="BI33" s="25">
        <f t="shared" si="50"/>
        <v>0</v>
      </c>
      <c r="BJ33" s="25">
        <f t="shared" si="50"/>
        <v>0</v>
      </c>
      <c r="BK33" s="25">
        <f t="shared" si="50"/>
        <v>0</v>
      </c>
      <c r="BL33" s="25">
        <f t="shared" si="50"/>
        <v>0</v>
      </c>
      <c r="BM33" s="25"/>
      <c r="BN33" s="25"/>
      <c r="BO33" s="25"/>
      <c r="BP33" s="25">
        <f t="shared" si="51"/>
        <v>0</v>
      </c>
      <c r="BQ33" s="26">
        <f t="shared" si="9"/>
        <v>0</v>
      </c>
      <c r="BR33" s="25">
        <f t="shared" si="42"/>
        <v>0</v>
      </c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6">
        <f t="shared" si="10"/>
        <v>1</v>
      </c>
      <c r="CL33" s="25">
        <f t="shared" si="43"/>
        <v>25000000</v>
      </c>
      <c r="CM33" s="25">
        <f t="shared" si="52"/>
        <v>0</v>
      </c>
      <c r="CN33" s="25">
        <f t="shared" si="44"/>
        <v>25000000</v>
      </c>
      <c r="CO33" s="25">
        <f t="shared" si="44"/>
        <v>0</v>
      </c>
      <c r="CP33" s="25">
        <f t="shared" si="44"/>
        <v>0</v>
      </c>
      <c r="CQ33" s="25">
        <f t="shared" si="44"/>
        <v>0</v>
      </c>
      <c r="CR33" s="25">
        <f t="shared" si="44"/>
        <v>0</v>
      </c>
      <c r="CS33" s="25">
        <f t="shared" si="53"/>
        <v>0</v>
      </c>
      <c r="CT33" s="25">
        <f t="shared" si="53"/>
        <v>0</v>
      </c>
      <c r="CU33" s="25">
        <f t="shared" si="53"/>
        <v>0</v>
      </c>
      <c r="CV33" s="25">
        <f t="shared" si="54"/>
        <v>0</v>
      </c>
      <c r="CW33" s="25">
        <f t="shared" si="54"/>
        <v>0</v>
      </c>
      <c r="CX33" s="25">
        <f t="shared" si="55"/>
        <v>0</v>
      </c>
      <c r="CY33" s="25">
        <f t="shared" si="55"/>
        <v>0</v>
      </c>
      <c r="CZ33" s="25">
        <f t="shared" si="55"/>
        <v>0</v>
      </c>
      <c r="DA33" s="25"/>
      <c r="DB33" s="25">
        <f t="shared" si="56"/>
        <v>0</v>
      </c>
      <c r="DC33" s="25">
        <f t="shared" si="56"/>
        <v>0</v>
      </c>
      <c r="DD33" s="25">
        <f t="shared" si="56"/>
        <v>0</v>
      </c>
    </row>
    <row r="34" spans="1:110" ht="35.25" customHeight="1" x14ac:dyDescent="0.25">
      <c r="A34" s="29"/>
      <c r="B34" s="195"/>
      <c r="C34" s="21" t="s">
        <v>127</v>
      </c>
      <c r="D34" s="22" t="s">
        <v>128</v>
      </c>
      <c r="E34" s="23">
        <v>410</v>
      </c>
      <c r="F34" s="24" t="s">
        <v>124</v>
      </c>
      <c r="G34" s="25">
        <f t="shared" si="37"/>
        <v>25000000</v>
      </c>
      <c r="H34" s="25"/>
      <c r="I34" s="25">
        <v>25000000</v>
      </c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6">
        <f t="shared" si="1"/>
        <v>0</v>
      </c>
      <c r="AB34" s="25">
        <f t="shared" si="38"/>
        <v>0</v>
      </c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6">
        <f t="shared" si="3"/>
        <v>1</v>
      </c>
      <c r="AW34" s="25">
        <f t="shared" si="39"/>
        <v>25000000</v>
      </c>
      <c r="AX34" s="25">
        <f t="shared" si="49"/>
        <v>0</v>
      </c>
      <c r="AY34" s="25">
        <f t="shared" si="40"/>
        <v>25000000</v>
      </c>
      <c r="AZ34" s="25">
        <f t="shared" si="40"/>
        <v>0</v>
      </c>
      <c r="BA34" s="25">
        <f t="shared" si="50"/>
        <v>0</v>
      </c>
      <c r="BB34" s="25">
        <f t="shared" si="50"/>
        <v>0</v>
      </c>
      <c r="BC34" s="25">
        <f t="shared" si="50"/>
        <v>0</v>
      </c>
      <c r="BD34" s="25">
        <f t="shared" si="50"/>
        <v>0</v>
      </c>
      <c r="BE34" s="25">
        <f t="shared" si="50"/>
        <v>0</v>
      </c>
      <c r="BF34" s="25">
        <f t="shared" si="50"/>
        <v>0</v>
      </c>
      <c r="BG34" s="25">
        <f t="shared" si="50"/>
        <v>0</v>
      </c>
      <c r="BH34" s="25">
        <f t="shared" si="50"/>
        <v>0</v>
      </c>
      <c r="BI34" s="25">
        <f t="shared" si="50"/>
        <v>0</v>
      </c>
      <c r="BJ34" s="25">
        <f t="shared" si="50"/>
        <v>0</v>
      </c>
      <c r="BK34" s="25">
        <f t="shared" si="50"/>
        <v>0</v>
      </c>
      <c r="BL34" s="25">
        <f t="shared" si="50"/>
        <v>0</v>
      </c>
      <c r="BM34" s="25"/>
      <c r="BN34" s="25"/>
      <c r="BO34" s="25"/>
      <c r="BP34" s="25">
        <f t="shared" si="51"/>
        <v>0</v>
      </c>
      <c r="BQ34" s="26">
        <f t="shared" si="9"/>
        <v>0</v>
      </c>
      <c r="BR34" s="25">
        <f t="shared" si="42"/>
        <v>0</v>
      </c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6">
        <f t="shared" si="10"/>
        <v>1</v>
      </c>
      <c r="CL34" s="25">
        <f t="shared" si="43"/>
        <v>25000000</v>
      </c>
      <c r="CM34" s="25">
        <f t="shared" si="52"/>
        <v>0</v>
      </c>
      <c r="CN34" s="25">
        <f t="shared" si="44"/>
        <v>25000000</v>
      </c>
      <c r="CO34" s="25">
        <f t="shared" si="44"/>
        <v>0</v>
      </c>
      <c r="CP34" s="25">
        <f t="shared" si="44"/>
        <v>0</v>
      </c>
      <c r="CQ34" s="25">
        <f t="shared" si="44"/>
        <v>0</v>
      </c>
      <c r="CR34" s="25">
        <f t="shared" si="44"/>
        <v>0</v>
      </c>
      <c r="CS34" s="25">
        <f t="shared" si="53"/>
        <v>0</v>
      </c>
      <c r="CT34" s="25">
        <f t="shared" si="53"/>
        <v>0</v>
      </c>
      <c r="CU34" s="25">
        <f t="shared" si="53"/>
        <v>0</v>
      </c>
      <c r="CV34" s="25">
        <f t="shared" si="54"/>
        <v>0</v>
      </c>
      <c r="CW34" s="25">
        <f t="shared" si="54"/>
        <v>0</v>
      </c>
      <c r="CX34" s="25">
        <f t="shared" si="55"/>
        <v>0</v>
      </c>
      <c r="CY34" s="25">
        <f t="shared" si="55"/>
        <v>0</v>
      </c>
      <c r="CZ34" s="25">
        <f t="shared" si="55"/>
        <v>0</v>
      </c>
      <c r="DA34" s="25"/>
      <c r="DB34" s="25">
        <f t="shared" si="56"/>
        <v>0</v>
      </c>
      <c r="DC34" s="25">
        <f t="shared" si="56"/>
        <v>0</v>
      </c>
      <c r="DD34" s="25">
        <f t="shared" si="56"/>
        <v>0</v>
      </c>
    </row>
    <row r="35" spans="1:110" ht="37.5" customHeight="1" x14ac:dyDescent="0.25">
      <c r="A35" s="29"/>
      <c r="B35" s="195"/>
      <c r="C35" s="21" t="s">
        <v>129</v>
      </c>
      <c r="D35" s="22" t="s">
        <v>130</v>
      </c>
      <c r="E35" s="23">
        <v>410</v>
      </c>
      <c r="F35" s="24" t="s">
        <v>131</v>
      </c>
      <c r="G35" s="25">
        <f t="shared" si="37"/>
        <v>50000000</v>
      </c>
      <c r="H35" s="25"/>
      <c r="I35" s="25">
        <v>45000000</v>
      </c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>
        <v>5000000</v>
      </c>
      <c r="AA35" s="26">
        <f t="shared" si="1"/>
        <v>0.5</v>
      </c>
      <c r="AB35" s="25">
        <f t="shared" si="38"/>
        <v>25000000</v>
      </c>
      <c r="AC35" s="25"/>
      <c r="AD35" s="25">
        <f>+'[1]ENERO 2017'!$K$333</f>
        <v>25000000</v>
      </c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6">
        <f t="shared" si="3"/>
        <v>0.5</v>
      </c>
      <c r="AW35" s="25">
        <f t="shared" si="39"/>
        <v>25000000</v>
      </c>
      <c r="AX35" s="25">
        <f t="shared" si="49"/>
        <v>0</v>
      </c>
      <c r="AY35" s="25">
        <f t="shared" si="40"/>
        <v>20000000</v>
      </c>
      <c r="AZ35" s="25">
        <f t="shared" si="40"/>
        <v>0</v>
      </c>
      <c r="BA35" s="25">
        <f t="shared" si="50"/>
        <v>0</v>
      </c>
      <c r="BB35" s="25">
        <f t="shared" si="50"/>
        <v>0</v>
      </c>
      <c r="BC35" s="25">
        <f t="shared" si="50"/>
        <v>0</v>
      </c>
      <c r="BD35" s="25">
        <f t="shared" si="50"/>
        <v>0</v>
      </c>
      <c r="BE35" s="25">
        <f t="shared" si="50"/>
        <v>0</v>
      </c>
      <c r="BF35" s="25">
        <f t="shared" si="50"/>
        <v>0</v>
      </c>
      <c r="BG35" s="25">
        <f t="shared" si="50"/>
        <v>0</v>
      </c>
      <c r="BH35" s="25">
        <f t="shared" si="50"/>
        <v>0</v>
      </c>
      <c r="BI35" s="25">
        <f t="shared" si="50"/>
        <v>0</v>
      </c>
      <c r="BJ35" s="25">
        <f t="shared" si="50"/>
        <v>0</v>
      </c>
      <c r="BK35" s="25">
        <f t="shared" si="50"/>
        <v>0</v>
      </c>
      <c r="BL35" s="25">
        <f t="shared" si="50"/>
        <v>0</v>
      </c>
      <c r="BM35" s="25"/>
      <c r="BN35" s="25"/>
      <c r="BO35" s="25"/>
      <c r="BP35" s="25">
        <f t="shared" si="51"/>
        <v>5000000</v>
      </c>
      <c r="BQ35" s="26">
        <f t="shared" si="9"/>
        <v>0</v>
      </c>
      <c r="BR35" s="25">
        <f t="shared" si="42"/>
        <v>0</v>
      </c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6">
        <f t="shared" si="10"/>
        <v>1</v>
      </c>
      <c r="CL35" s="25">
        <f t="shared" si="43"/>
        <v>50000000</v>
      </c>
      <c r="CM35" s="25">
        <f t="shared" si="52"/>
        <v>0</v>
      </c>
      <c r="CN35" s="25">
        <f t="shared" si="44"/>
        <v>45000000</v>
      </c>
      <c r="CO35" s="25">
        <f t="shared" si="44"/>
        <v>0</v>
      </c>
      <c r="CP35" s="25">
        <f t="shared" si="44"/>
        <v>0</v>
      </c>
      <c r="CQ35" s="25">
        <f t="shared" si="44"/>
        <v>0</v>
      </c>
      <c r="CR35" s="25">
        <f t="shared" si="44"/>
        <v>0</v>
      </c>
      <c r="CS35" s="25">
        <f t="shared" si="53"/>
        <v>0</v>
      </c>
      <c r="CT35" s="25">
        <f t="shared" si="53"/>
        <v>0</v>
      </c>
      <c r="CU35" s="25">
        <f t="shared" si="53"/>
        <v>0</v>
      </c>
      <c r="CV35" s="25">
        <f t="shared" si="54"/>
        <v>0</v>
      </c>
      <c r="CW35" s="25">
        <f t="shared" si="54"/>
        <v>0</v>
      </c>
      <c r="CX35" s="25">
        <f t="shared" si="55"/>
        <v>0</v>
      </c>
      <c r="CY35" s="25">
        <f t="shared" si="55"/>
        <v>0</v>
      </c>
      <c r="CZ35" s="25">
        <f t="shared" si="55"/>
        <v>0</v>
      </c>
      <c r="DA35" s="25"/>
      <c r="DB35" s="25">
        <f t="shared" si="56"/>
        <v>0</v>
      </c>
      <c r="DC35" s="25">
        <f t="shared" si="56"/>
        <v>0</v>
      </c>
      <c r="DD35" s="25">
        <f t="shared" si="56"/>
        <v>5000000</v>
      </c>
    </row>
    <row r="36" spans="1:110" ht="33.75" customHeight="1" x14ac:dyDescent="0.25">
      <c r="A36" s="29"/>
      <c r="B36" s="195"/>
      <c r="C36" s="21" t="s">
        <v>132</v>
      </c>
      <c r="D36" s="22" t="s">
        <v>133</v>
      </c>
      <c r="E36" s="23">
        <v>410</v>
      </c>
      <c r="F36" s="24" t="s">
        <v>134</v>
      </c>
      <c r="G36" s="25">
        <f t="shared" si="37"/>
        <v>50000000</v>
      </c>
      <c r="H36" s="25"/>
      <c r="I36" s="25">
        <v>45000000</v>
      </c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>
        <v>5000000</v>
      </c>
      <c r="AA36" s="26">
        <f t="shared" si="1"/>
        <v>0.4</v>
      </c>
      <c r="AB36" s="25">
        <f t="shared" si="38"/>
        <v>20000000</v>
      </c>
      <c r="AC36" s="25"/>
      <c r="AD36" s="25">
        <f>+'[1]ENERO 2017'!$K$339</f>
        <v>20000000</v>
      </c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6">
        <f t="shared" si="3"/>
        <v>0.6</v>
      </c>
      <c r="AW36" s="25">
        <f t="shared" si="39"/>
        <v>30000000</v>
      </c>
      <c r="AX36" s="25">
        <f t="shared" si="49"/>
        <v>0</v>
      </c>
      <c r="AY36" s="25">
        <f t="shared" si="40"/>
        <v>25000000</v>
      </c>
      <c r="AZ36" s="25">
        <f t="shared" si="40"/>
        <v>0</v>
      </c>
      <c r="BA36" s="25">
        <f t="shared" si="50"/>
        <v>0</v>
      </c>
      <c r="BB36" s="25">
        <f t="shared" si="50"/>
        <v>0</v>
      </c>
      <c r="BC36" s="25">
        <f t="shared" si="50"/>
        <v>0</v>
      </c>
      <c r="BD36" s="25">
        <f t="shared" si="50"/>
        <v>0</v>
      </c>
      <c r="BE36" s="25">
        <f t="shared" si="50"/>
        <v>0</v>
      </c>
      <c r="BF36" s="25">
        <f t="shared" si="50"/>
        <v>0</v>
      </c>
      <c r="BG36" s="25">
        <f t="shared" si="50"/>
        <v>0</v>
      </c>
      <c r="BH36" s="25">
        <f t="shared" si="50"/>
        <v>0</v>
      </c>
      <c r="BI36" s="25">
        <f t="shared" si="50"/>
        <v>0</v>
      </c>
      <c r="BJ36" s="25">
        <f t="shared" si="50"/>
        <v>0</v>
      </c>
      <c r="BK36" s="25">
        <f t="shared" si="50"/>
        <v>0</v>
      </c>
      <c r="BL36" s="25">
        <f t="shared" si="50"/>
        <v>0</v>
      </c>
      <c r="BM36" s="25"/>
      <c r="BN36" s="25"/>
      <c r="BO36" s="25"/>
      <c r="BP36" s="25">
        <f t="shared" si="51"/>
        <v>5000000</v>
      </c>
      <c r="BQ36" s="26">
        <f t="shared" si="9"/>
        <v>0</v>
      </c>
      <c r="BR36" s="25">
        <f t="shared" si="42"/>
        <v>0</v>
      </c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6">
        <f t="shared" si="10"/>
        <v>1</v>
      </c>
      <c r="CL36" s="25">
        <f t="shared" si="43"/>
        <v>50000000</v>
      </c>
      <c r="CM36" s="25">
        <f t="shared" si="52"/>
        <v>0</v>
      </c>
      <c r="CN36" s="25">
        <f t="shared" si="44"/>
        <v>45000000</v>
      </c>
      <c r="CO36" s="25">
        <f t="shared" si="44"/>
        <v>0</v>
      </c>
      <c r="CP36" s="25">
        <f t="shared" si="44"/>
        <v>0</v>
      </c>
      <c r="CQ36" s="25">
        <f t="shared" si="44"/>
        <v>0</v>
      </c>
      <c r="CR36" s="25">
        <f t="shared" si="44"/>
        <v>0</v>
      </c>
      <c r="CS36" s="25">
        <f t="shared" si="53"/>
        <v>0</v>
      </c>
      <c r="CT36" s="25">
        <f t="shared" si="53"/>
        <v>0</v>
      </c>
      <c r="CU36" s="25">
        <f t="shared" si="53"/>
        <v>0</v>
      </c>
      <c r="CV36" s="25">
        <f t="shared" si="54"/>
        <v>0</v>
      </c>
      <c r="CW36" s="25">
        <f t="shared" si="54"/>
        <v>0</v>
      </c>
      <c r="CX36" s="25">
        <f t="shared" si="55"/>
        <v>0</v>
      </c>
      <c r="CY36" s="25">
        <f t="shared" si="55"/>
        <v>0</v>
      </c>
      <c r="CZ36" s="25">
        <f t="shared" si="55"/>
        <v>0</v>
      </c>
      <c r="DA36" s="25"/>
      <c r="DB36" s="25">
        <f t="shared" si="56"/>
        <v>0</v>
      </c>
      <c r="DC36" s="25">
        <f t="shared" si="56"/>
        <v>0</v>
      </c>
      <c r="DD36" s="25">
        <f t="shared" si="56"/>
        <v>5000000</v>
      </c>
    </row>
    <row r="37" spans="1:110" ht="30.75" customHeight="1" x14ac:dyDescent="0.25">
      <c r="A37" s="29"/>
      <c r="B37" s="195"/>
      <c r="C37" s="21" t="s">
        <v>135</v>
      </c>
      <c r="D37" s="22" t="s">
        <v>136</v>
      </c>
      <c r="E37" s="23">
        <v>410</v>
      </c>
      <c r="F37" s="24" t="s">
        <v>114</v>
      </c>
      <c r="G37" s="25">
        <f t="shared" si="37"/>
        <v>90000000</v>
      </c>
      <c r="H37" s="25"/>
      <c r="I37" s="25"/>
      <c r="J37" s="25">
        <v>80000000</v>
      </c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>
        <v>10000000</v>
      </c>
      <c r="AA37" s="26">
        <f t="shared" si="1"/>
        <v>0</v>
      </c>
      <c r="AB37" s="25">
        <f t="shared" si="38"/>
        <v>0</v>
      </c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6">
        <f t="shared" si="3"/>
        <v>1</v>
      </c>
      <c r="AW37" s="25">
        <f t="shared" si="39"/>
        <v>90000000</v>
      </c>
      <c r="AX37" s="25">
        <f t="shared" si="49"/>
        <v>0</v>
      </c>
      <c r="AY37" s="25">
        <f t="shared" si="40"/>
        <v>0</v>
      </c>
      <c r="AZ37" s="25">
        <f t="shared" si="40"/>
        <v>80000000</v>
      </c>
      <c r="BA37" s="25">
        <f t="shared" si="50"/>
        <v>0</v>
      </c>
      <c r="BB37" s="25">
        <f t="shared" si="50"/>
        <v>0</v>
      </c>
      <c r="BC37" s="25">
        <f t="shared" si="50"/>
        <v>0</v>
      </c>
      <c r="BD37" s="25">
        <f t="shared" si="50"/>
        <v>0</v>
      </c>
      <c r="BE37" s="25">
        <f t="shared" si="50"/>
        <v>0</v>
      </c>
      <c r="BF37" s="25">
        <f t="shared" si="50"/>
        <v>0</v>
      </c>
      <c r="BG37" s="25">
        <f t="shared" si="50"/>
        <v>0</v>
      </c>
      <c r="BH37" s="25">
        <f t="shared" si="50"/>
        <v>0</v>
      </c>
      <c r="BI37" s="25">
        <f t="shared" si="50"/>
        <v>0</v>
      </c>
      <c r="BJ37" s="25"/>
      <c r="BK37" s="25">
        <f t="shared" si="50"/>
        <v>0</v>
      </c>
      <c r="BL37" s="25">
        <f t="shared" si="50"/>
        <v>0</v>
      </c>
      <c r="BM37" s="25"/>
      <c r="BN37" s="25"/>
      <c r="BO37" s="25"/>
      <c r="BP37" s="25">
        <f t="shared" si="51"/>
        <v>10000000</v>
      </c>
      <c r="BQ37" s="26">
        <f t="shared" si="9"/>
        <v>0</v>
      </c>
      <c r="BR37" s="25">
        <f t="shared" si="42"/>
        <v>0</v>
      </c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6">
        <f t="shared" si="10"/>
        <v>1</v>
      </c>
      <c r="CL37" s="25">
        <f t="shared" si="43"/>
        <v>90000000</v>
      </c>
      <c r="CM37" s="25">
        <f t="shared" si="52"/>
        <v>0</v>
      </c>
      <c r="CN37" s="25">
        <f t="shared" si="44"/>
        <v>0</v>
      </c>
      <c r="CO37" s="25">
        <f t="shared" si="44"/>
        <v>80000000</v>
      </c>
      <c r="CP37" s="25">
        <f t="shared" si="44"/>
        <v>0</v>
      </c>
      <c r="CQ37" s="25">
        <f t="shared" si="44"/>
        <v>0</v>
      </c>
      <c r="CR37" s="25">
        <f t="shared" si="44"/>
        <v>0</v>
      </c>
      <c r="CS37" s="25">
        <f t="shared" si="53"/>
        <v>0</v>
      </c>
      <c r="CT37" s="25">
        <f t="shared" si="53"/>
        <v>0</v>
      </c>
      <c r="CU37" s="25">
        <f t="shared" si="53"/>
        <v>0</v>
      </c>
      <c r="CV37" s="25">
        <f t="shared" si="54"/>
        <v>0</v>
      </c>
      <c r="CW37" s="25">
        <f t="shared" si="54"/>
        <v>0</v>
      </c>
      <c r="CX37" s="25">
        <f t="shared" ref="CX37:CZ39" si="57">T37-CD37</f>
        <v>0</v>
      </c>
      <c r="CY37" s="25">
        <f t="shared" si="57"/>
        <v>0</v>
      </c>
      <c r="CZ37" s="25">
        <f t="shared" si="57"/>
        <v>0</v>
      </c>
      <c r="DA37" s="25"/>
      <c r="DB37" s="25">
        <f t="shared" ref="DB37:DD52" si="58">X37-CH37</f>
        <v>0</v>
      </c>
      <c r="DC37" s="25">
        <f t="shared" si="58"/>
        <v>0</v>
      </c>
      <c r="DD37" s="25">
        <f t="shared" si="58"/>
        <v>10000000</v>
      </c>
    </row>
    <row r="38" spans="1:110" ht="38.25" customHeight="1" x14ac:dyDescent="0.25">
      <c r="A38" s="29"/>
      <c r="B38" s="195"/>
      <c r="C38" s="21" t="s">
        <v>137</v>
      </c>
      <c r="D38" s="22" t="s">
        <v>138</v>
      </c>
      <c r="E38" s="23">
        <v>410</v>
      </c>
      <c r="F38" s="24" t="s">
        <v>139</v>
      </c>
      <c r="G38" s="25">
        <f t="shared" si="37"/>
        <v>8000000</v>
      </c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>
        <v>8000000</v>
      </c>
      <c r="AA38" s="26">
        <f t="shared" si="1"/>
        <v>0</v>
      </c>
      <c r="AB38" s="25">
        <f t="shared" si="38"/>
        <v>0</v>
      </c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6">
        <f t="shared" si="3"/>
        <v>1</v>
      </c>
      <c r="AW38" s="25">
        <f t="shared" si="39"/>
        <v>8000000</v>
      </c>
      <c r="AX38" s="25">
        <f t="shared" si="49"/>
        <v>0</v>
      </c>
      <c r="AY38" s="25">
        <f t="shared" si="40"/>
        <v>0</v>
      </c>
      <c r="AZ38" s="25">
        <f t="shared" si="40"/>
        <v>0</v>
      </c>
      <c r="BA38" s="25">
        <f t="shared" si="50"/>
        <v>0</v>
      </c>
      <c r="BB38" s="25">
        <f t="shared" si="50"/>
        <v>0</v>
      </c>
      <c r="BC38" s="25">
        <f t="shared" si="50"/>
        <v>0</v>
      </c>
      <c r="BD38" s="25">
        <f t="shared" si="50"/>
        <v>0</v>
      </c>
      <c r="BE38" s="25">
        <f t="shared" si="50"/>
        <v>0</v>
      </c>
      <c r="BF38" s="25">
        <f t="shared" si="50"/>
        <v>0</v>
      </c>
      <c r="BG38" s="25">
        <f t="shared" si="50"/>
        <v>0</v>
      </c>
      <c r="BH38" s="25">
        <f t="shared" si="50"/>
        <v>0</v>
      </c>
      <c r="BI38" s="25">
        <f t="shared" si="50"/>
        <v>0</v>
      </c>
      <c r="BJ38" s="25"/>
      <c r="BK38" s="25">
        <f t="shared" si="50"/>
        <v>0</v>
      </c>
      <c r="BL38" s="25">
        <f t="shared" si="50"/>
        <v>0</v>
      </c>
      <c r="BM38" s="25"/>
      <c r="BN38" s="25"/>
      <c r="BO38" s="25"/>
      <c r="BP38" s="25">
        <f t="shared" si="51"/>
        <v>8000000</v>
      </c>
      <c r="BQ38" s="26">
        <f t="shared" si="9"/>
        <v>0</v>
      </c>
      <c r="BR38" s="25">
        <f t="shared" si="42"/>
        <v>0</v>
      </c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6">
        <f t="shared" si="10"/>
        <v>1</v>
      </c>
      <c r="CL38" s="25">
        <f t="shared" si="43"/>
        <v>8000000</v>
      </c>
      <c r="CM38" s="25">
        <f t="shared" si="52"/>
        <v>0</v>
      </c>
      <c r="CN38" s="25">
        <f t="shared" si="44"/>
        <v>0</v>
      </c>
      <c r="CO38" s="25">
        <f t="shared" si="44"/>
        <v>0</v>
      </c>
      <c r="CP38" s="25">
        <f t="shared" si="44"/>
        <v>0</v>
      </c>
      <c r="CQ38" s="25">
        <f t="shared" si="44"/>
        <v>0</v>
      </c>
      <c r="CR38" s="25">
        <f t="shared" si="44"/>
        <v>0</v>
      </c>
      <c r="CS38" s="25">
        <f t="shared" si="53"/>
        <v>0</v>
      </c>
      <c r="CT38" s="25">
        <f t="shared" si="53"/>
        <v>0</v>
      </c>
      <c r="CU38" s="25">
        <f t="shared" si="53"/>
        <v>0</v>
      </c>
      <c r="CV38" s="25">
        <f t="shared" si="54"/>
        <v>0</v>
      </c>
      <c r="CW38" s="25">
        <f t="shared" si="54"/>
        <v>0</v>
      </c>
      <c r="CX38" s="25">
        <f t="shared" si="57"/>
        <v>0</v>
      </c>
      <c r="CY38" s="25">
        <f t="shared" si="57"/>
        <v>0</v>
      </c>
      <c r="CZ38" s="25">
        <f t="shared" si="57"/>
        <v>0</v>
      </c>
      <c r="DA38" s="25"/>
      <c r="DB38" s="25">
        <f t="shared" si="58"/>
        <v>0</v>
      </c>
      <c r="DC38" s="25">
        <f t="shared" si="58"/>
        <v>0</v>
      </c>
      <c r="DD38" s="25">
        <f t="shared" si="58"/>
        <v>8000000</v>
      </c>
    </row>
    <row r="39" spans="1:110" ht="48.75" customHeight="1" x14ac:dyDescent="0.25">
      <c r="A39" s="29"/>
      <c r="B39" s="196"/>
      <c r="C39" s="21" t="s">
        <v>140</v>
      </c>
      <c r="D39" s="22" t="s">
        <v>141</v>
      </c>
      <c r="E39" s="23">
        <v>410</v>
      </c>
      <c r="F39" s="24" t="s">
        <v>142</v>
      </c>
      <c r="G39" s="25">
        <f t="shared" si="37"/>
        <v>200000000</v>
      </c>
      <c r="H39" s="25"/>
      <c r="I39" s="25">
        <v>200000000</v>
      </c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6">
        <f t="shared" si="1"/>
        <v>1</v>
      </c>
      <c r="AB39" s="25">
        <f t="shared" si="38"/>
        <v>200000000</v>
      </c>
      <c r="AC39" s="25"/>
      <c r="AD39" s="25">
        <f>+'[1]ENERO 2017'!$K$361</f>
        <v>200000000</v>
      </c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6">
        <f t="shared" si="3"/>
        <v>0</v>
      </c>
      <c r="AW39" s="25">
        <f t="shared" si="39"/>
        <v>0</v>
      </c>
      <c r="AX39" s="25">
        <f t="shared" si="49"/>
        <v>0</v>
      </c>
      <c r="AY39" s="25">
        <f t="shared" si="40"/>
        <v>0</v>
      </c>
      <c r="AZ39" s="25">
        <f t="shared" si="40"/>
        <v>0</v>
      </c>
      <c r="BA39" s="25">
        <f t="shared" si="50"/>
        <v>0</v>
      </c>
      <c r="BB39" s="25">
        <f t="shared" si="50"/>
        <v>0</v>
      </c>
      <c r="BC39" s="25">
        <f t="shared" si="50"/>
        <v>0</v>
      </c>
      <c r="BD39" s="25">
        <f t="shared" si="50"/>
        <v>0</v>
      </c>
      <c r="BE39" s="25">
        <f t="shared" si="50"/>
        <v>0</v>
      </c>
      <c r="BF39" s="25">
        <f t="shared" si="50"/>
        <v>0</v>
      </c>
      <c r="BG39" s="25">
        <f t="shared" si="50"/>
        <v>0</v>
      </c>
      <c r="BH39" s="25">
        <f t="shared" si="50"/>
        <v>0</v>
      </c>
      <c r="BI39" s="25">
        <f t="shared" si="50"/>
        <v>0</v>
      </c>
      <c r="BJ39" s="25"/>
      <c r="BK39" s="25">
        <f t="shared" si="50"/>
        <v>0</v>
      </c>
      <c r="BL39" s="25">
        <f t="shared" si="50"/>
        <v>0</v>
      </c>
      <c r="BM39" s="25">
        <f>+W39-AR39</f>
        <v>0</v>
      </c>
      <c r="BN39" s="25"/>
      <c r="BO39" s="25"/>
      <c r="BP39" s="25">
        <f t="shared" si="51"/>
        <v>0</v>
      </c>
      <c r="BQ39" s="26">
        <f t="shared" si="9"/>
        <v>2.29848E-2</v>
      </c>
      <c r="BR39" s="25">
        <f t="shared" si="42"/>
        <v>4596960</v>
      </c>
      <c r="BS39" s="25"/>
      <c r="BT39" s="25">
        <f>+'[1]ENERO 2017'!$H$359</f>
        <v>4596960</v>
      </c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6">
        <f t="shared" si="10"/>
        <v>0.97701519999999997</v>
      </c>
      <c r="CL39" s="25">
        <f t="shared" si="43"/>
        <v>195403040</v>
      </c>
      <c r="CM39" s="25">
        <f t="shared" si="52"/>
        <v>0</v>
      </c>
      <c r="CN39" s="25">
        <f t="shared" si="44"/>
        <v>195403040</v>
      </c>
      <c r="CO39" s="25">
        <f t="shared" si="44"/>
        <v>0</v>
      </c>
      <c r="CP39" s="25">
        <f t="shared" si="44"/>
        <v>0</v>
      </c>
      <c r="CQ39" s="25">
        <f t="shared" si="44"/>
        <v>0</v>
      </c>
      <c r="CR39" s="25">
        <f t="shared" si="44"/>
        <v>0</v>
      </c>
      <c r="CS39" s="25">
        <f t="shared" si="53"/>
        <v>0</v>
      </c>
      <c r="CT39" s="25">
        <f t="shared" si="53"/>
        <v>0</v>
      </c>
      <c r="CU39" s="25">
        <f t="shared" si="53"/>
        <v>0</v>
      </c>
      <c r="CV39" s="25">
        <f t="shared" si="54"/>
        <v>0</v>
      </c>
      <c r="CW39" s="25">
        <f t="shared" si="54"/>
        <v>0</v>
      </c>
      <c r="CX39" s="25">
        <f t="shared" si="57"/>
        <v>0</v>
      </c>
      <c r="CY39" s="25">
        <f t="shared" si="57"/>
        <v>0</v>
      </c>
      <c r="CZ39" s="25">
        <f t="shared" si="57"/>
        <v>0</v>
      </c>
      <c r="DA39" s="25">
        <f>W39-CG39</f>
        <v>0</v>
      </c>
      <c r="DB39" s="25">
        <f t="shared" si="58"/>
        <v>0</v>
      </c>
      <c r="DC39" s="25">
        <f t="shared" si="58"/>
        <v>0</v>
      </c>
      <c r="DD39" s="25">
        <f t="shared" si="58"/>
        <v>0</v>
      </c>
      <c r="DF39" s="57"/>
    </row>
    <row r="40" spans="1:110" ht="35.25" customHeight="1" x14ac:dyDescent="0.25">
      <c r="A40" s="192" t="s">
        <v>105</v>
      </c>
      <c r="B40" s="194" t="s">
        <v>143</v>
      </c>
      <c r="C40" s="21" t="s">
        <v>144</v>
      </c>
      <c r="D40" s="22" t="s">
        <v>145</v>
      </c>
      <c r="E40" s="30">
        <v>410</v>
      </c>
      <c r="F40" s="24" t="s">
        <v>109</v>
      </c>
      <c r="G40" s="25">
        <f t="shared" si="37"/>
        <v>40000000</v>
      </c>
      <c r="H40" s="25"/>
      <c r="I40" s="25"/>
      <c r="J40" s="25">
        <v>40000000</v>
      </c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6">
        <f t="shared" si="1"/>
        <v>0.25</v>
      </c>
      <c r="AB40" s="25">
        <f t="shared" si="38"/>
        <v>10000000</v>
      </c>
      <c r="AC40" s="25"/>
      <c r="AD40" s="25"/>
      <c r="AE40" s="25">
        <f>+'[1]ENERO 2017'!$L$372</f>
        <v>10000000</v>
      </c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6">
        <f t="shared" si="3"/>
        <v>0.75</v>
      </c>
      <c r="AW40" s="25">
        <f t="shared" si="39"/>
        <v>30000000</v>
      </c>
      <c r="AX40" s="25">
        <f t="shared" si="49"/>
        <v>0</v>
      </c>
      <c r="AY40" s="25">
        <f t="shared" si="40"/>
        <v>0</v>
      </c>
      <c r="AZ40" s="25">
        <f t="shared" si="40"/>
        <v>30000000</v>
      </c>
      <c r="BA40" s="25">
        <f t="shared" si="50"/>
        <v>0</v>
      </c>
      <c r="BB40" s="25">
        <f t="shared" si="50"/>
        <v>0</v>
      </c>
      <c r="BC40" s="25">
        <f t="shared" si="50"/>
        <v>0</v>
      </c>
      <c r="BD40" s="25">
        <f t="shared" si="50"/>
        <v>0</v>
      </c>
      <c r="BE40" s="25">
        <f t="shared" si="50"/>
        <v>0</v>
      </c>
      <c r="BF40" s="25">
        <f t="shared" si="50"/>
        <v>0</v>
      </c>
      <c r="BG40" s="25">
        <f t="shared" si="50"/>
        <v>0</v>
      </c>
      <c r="BH40" s="25">
        <f t="shared" si="50"/>
        <v>0</v>
      </c>
      <c r="BI40" s="25">
        <f t="shared" si="50"/>
        <v>0</v>
      </c>
      <c r="BJ40" s="25">
        <f>+T40-AO40</f>
        <v>0</v>
      </c>
      <c r="BK40" s="25">
        <f t="shared" si="50"/>
        <v>0</v>
      </c>
      <c r="BL40" s="25">
        <f t="shared" si="50"/>
        <v>0</v>
      </c>
      <c r="BM40" s="25"/>
      <c r="BN40" s="25"/>
      <c r="BO40" s="25"/>
      <c r="BP40" s="25">
        <f t="shared" si="51"/>
        <v>0</v>
      </c>
      <c r="BQ40" s="26">
        <f t="shared" si="9"/>
        <v>0</v>
      </c>
      <c r="BR40" s="25">
        <f t="shared" si="42"/>
        <v>0</v>
      </c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6">
        <f t="shared" si="10"/>
        <v>1</v>
      </c>
      <c r="CL40" s="25">
        <f t="shared" si="43"/>
        <v>40000000</v>
      </c>
      <c r="CM40" s="25">
        <f t="shared" si="52"/>
        <v>0</v>
      </c>
      <c r="CN40" s="25">
        <f t="shared" si="44"/>
        <v>0</v>
      </c>
      <c r="CO40" s="25">
        <f t="shared" si="44"/>
        <v>40000000</v>
      </c>
      <c r="CP40" s="25">
        <f t="shared" si="44"/>
        <v>0</v>
      </c>
      <c r="CQ40" s="25">
        <f t="shared" si="44"/>
        <v>0</v>
      </c>
      <c r="CR40" s="25">
        <f t="shared" si="44"/>
        <v>0</v>
      </c>
      <c r="CS40" s="25">
        <f t="shared" si="53"/>
        <v>0</v>
      </c>
      <c r="CT40" s="25">
        <f t="shared" si="53"/>
        <v>0</v>
      </c>
      <c r="CU40" s="25">
        <f t="shared" si="53"/>
        <v>0</v>
      </c>
      <c r="CV40" s="25">
        <f t="shared" si="54"/>
        <v>0</v>
      </c>
      <c r="CW40" s="25">
        <f t="shared" si="54"/>
        <v>0</v>
      </c>
      <c r="CX40" s="25">
        <f t="shared" ref="CX40:CZ52" si="59">+T40-CD40</f>
        <v>0</v>
      </c>
      <c r="CY40" s="25">
        <f t="shared" si="59"/>
        <v>0</v>
      </c>
      <c r="CZ40" s="25">
        <f t="shared" si="59"/>
        <v>0</v>
      </c>
      <c r="DA40" s="25"/>
      <c r="DB40" s="25">
        <f>+X40-CH40</f>
        <v>0</v>
      </c>
      <c r="DC40" s="25">
        <f t="shared" si="58"/>
        <v>0</v>
      </c>
      <c r="DD40" s="25">
        <f>+Z40-CJ40</f>
        <v>0</v>
      </c>
    </row>
    <row r="41" spans="1:110" ht="31.5" customHeight="1" x14ac:dyDescent="0.25">
      <c r="A41" s="192"/>
      <c r="B41" s="195"/>
      <c r="C41" s="21" t="s">
        <v>146</v>
      </c>
      <c r="D41" s="22" t="s">
        <v>147</v>
      </c>
      <c r="E41" s="23">
        <v>410</v>
      </c>
      <c r="F41" s="24" t="s">
        <v>148</v>
      </c>
      <c r="G41" s="25">
        <f t="shared" si="37"/>
        <v>70000000</v>
      </c>
      <c r="H41" s="25"/>
      <c r="I41" s="25"/>
      <c r="J41" s="25">
        <v>70000000</v>
      </c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6">
        <f t="shared" si="1"/>
        <v>0.14285714285714285</v>
      </c>
      <c r="AB41" s="25">
        <f t="shared" si="38"/>
        <v>10000000</v>
      </c>
      <c r="AC41" s="25"/>
      <c r="AD41" s="25"/>
      <c r="AE41" s="25">
        <f>+'[1]ENERO 2017'!$L$379</f>
        <v>10000000</v>
      </c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6">
        <f t="shared" si="3"/>
        <v>0.85714285714285721</v>
      </c>
      <c r="AW41" s="25">
        <f t="shared" si="39"/>
        <v>60000000</v>
      </c>
      <c r="AX41" s="25">
        <f t="shared" si="49"/>
        <v>0</v>
      </c>
      <c r="AY41" s="25">
        <f t="shared" si="40"/>
        <v>0</v>
      </c>
      <c r="AZ41" s="25">
        <f t="shared" si="40"/>
        <v>60000000</v>
      </c>
      <c r="BA41" s="25">
        <f t="shared" si="50"/>
        <v>0</v>
      </c>
      <c r="BB41" s="25">
        <f t="shared" si="50"/>
        <v>0</v>
      </c>
      <c r="BC41" s="25">
        <f t="shared" si="50"/>
        <v>0</v>
      </c>
      <c r="BD41" s="25">
        <f t="shared" si="50"/>
        <v>0</v>
      </c>
      <c r="BE41" s="25">
        <f t="shared" si="50"/>
        <v>0</v>
      </c>
      <c r="BF41" s="25">
        <f t="shared" si="50"/>
        <v>0</v>
      </c>
      <c r="BG41" s="25">
        <f t="shared" si="50"/>
        <v>0</v>
      </c>
      <c r="BH41" s="25">
        <f t="shared" si="50"/>
        <v>0</v>
      </c>
      <c r="BI41" s="25">
        <f t="shared" si="50"/>
        <v>0</v>
      </c>
      <c r="BJ41" s="25">
        <f>+T41-AO41</f>
        <v>0</v>
      </c>
      <c r="BK41" s="25">
        <f t="shared" si="50"/>
        <v>0</v>
      </c>
      <c r="BL41" s="25">
        <f t="shared" si="50"/>
        <v>0</v>
      </c>
      <c r="BM41" s="25"/>
      <c r="BN41" s="25"/>
      <c r="BO41" s="25"/>
      <c r="BP41" s="25">
        <f t="shared" si="51"/>
        <v>0</v>
      </c>
      <c r="BQ41" s="26">
        <f t="shared" si="9"/>
        <v>0</v>
      </c>
      <c r="BR41" s="25">
        <f t="shared" si="42"/>
        <v>0</v>
      </c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6">
        <f t="shared" si="10"/>
        <v>1</v>
      </c>
      <c r="CL41" s="25">
        <f t="shared" si="43"/>
        <v>70000000</v>
      </c>
      <c r="CM41" s="25">
        <f t="shared" si="52"/>
        <v>0</v>
      </c>
      <c r="CN41" s="25">
        <f t="shared" si="44"/>
        <v>0</v>
      </c>
      <c r="CO41" s="25">
        <f t="shared" si="44"/>
        <v>70000000</v>
      </c>
      <c r="CP41" s="25">
        <f t="shared" si="44"/>
        <v>0</v>
      </c>
      <c r="CQ41" s="25">
        <f t="shared" si="44"/>
        <v>0</v>
      </c>
      <c r="CR41" s="25">
        <f t="shared" si="44"/>
        <v>0</v>
      </c>
      <c r="CS41" s="25">
        <f t="shared" si="53"/>
        <v>0</v>
      </c>
      <c r="CT41" s="25">
        <f t="shared" si="53"/>
        <v>0</v>
      </c>
      <c r="CU41" s="25">
        <f t="shared" si="53"/>
        <v>0</v>
      </c>
      <c r="CV41" s="25">
        <f t="shared" si="54"/>
        <v>0</v>
      </c>
      <c r="CW41" s="25">
        <f t="shared" si="54"/>
        <v>0</v>
      </c>
      <c r="CX41" s="25">
        <f t="shared" si="59"/>
        <v>0</v>
      </c>
      <c r="CY41" s="25">
        <f t="shared" si="59"/>
        <v>0</v>
      </c>
      <c r="CZ41" s="25">
        <f t="shared" si="59"/>
        <v>0</v>
      </c>
      <c r="DA41" s="25"/>
      <c r="DB41" s="25">
        <f>+X41-CH41</f>
        <v>0</v>
      </c>
      <c r="DC41" s="25">
        <f t="shared" si="58"/>
        <v>0</v>
      </c>
      <c r="DD41" s="25">
        <f>+Z41-CJ41</f>
        <v>0</v>
      </c>
    </row>
    <row r="42" spans="1:110" ht="23.25" customHeight="1" x14ac:dyDescent="0.25">
      <c r="A42" s="192"/>
      <c r="B42" s="195"/>
      <c r="C42" s="21" t="s">
        <v>149</v>
      </c>
      <c r="D42" s="22" t="s">
        <v>150</v>
      </c>
      <c r="E42" s="23">
        <v>410</v>
      </c>
      <c r="F42" s="24" t="s">
        <v>109</v>
      </c>
      <c r="G42" s="25">
        <f t="shared" si="37"/>
        <v>80000000</v>
      </c>
      <c r="H42" s="25"/>
      <c r="I42" s="25"/>
      <c r="J42" s="25">
        <v>80000000</v>
      </c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6">
        <f t="shared" si="1"/>
        <v>1</v>
      </c>
      <c r="AB42" s="25">
        <f t="shared" si="38"/>
        <v>80000000</v>
      </c>
      <c r="AC42" s="25"/>
      <c r="AD42" s="25"/>
      <c r="AE42" s="25">
        <f>+'[1]ENERO 2017'!$L$385</f>
        <v>80000000</v>
      </c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6">
        <f t="shared" si="3"/>
        <v>0</v>
      </c>
      <c r="AW42" s="25">
        <f t="shared" si="39"/>
        <v>0</v>
      </c>
      <c r="AX42" s="25">
        <f t="shared" si="49"/>
        <v>0</v>
      </c>
      <c r="AY42" s="25">
        <f t="shared" si="49"/>
        <v>0</v>
      </c>
      <c r="AZ42" s="25">
        <f t="shared" si="49"/>
        <v>0</v>
      </c>
      <c r="BA42" s="25">
        <f t="shared" si="50"/>
        <v>0</v>
      </c>
      <c r="BB42" s="25">
        <f t="shared" si="50"/>
        <v>0</v>
      </c>
      <c r="BC42" s="25">
        <f t="shared" si="50"/>
        <v>0</v>
      </c>
      <c r="BD42" s="25">
        <f t="shared" si="50"/>
        <v>0</v>
      </c>
      <c r="BE42" s="25">
        <f t="shared" si="50"/>
        <v>0</v>
      </c>
      <c r="BF42" s="25">
        <f t="shared" si="50"/>
        <v>0</v>
      </c>
      <c r="BG42" s="25">
        <f t="shared" si="50"/>
        <v>0</v>
      </c>
      <c r="BH42" s="25">
        <f t="shared" si="50"/>
        <v>0</v>
      </c>
      <c r="BI42" s="25">
        <f t="shared" si="50"/>
        <v>0</v>
      </c>
      <c r="BJ42" s="25">
        <f>+T42-AO42</f>
        <v>0</v>
      </c>
      <c r="BK42" s="25">
        <f t="shared" si="50"/>
        <v>0</v>
      </c>
      <c r="BL42" s="25">
        <f t="shared" si="50"/>
        <v>0</v>
      </c>
      <c r="BM42" s="25"/>
      <c r="BN42" s="25"/>
      <c r="BO42" s="25"/>
      <c r="BP42" s="25">
        <f t="shared" si="51"/>
        <v>0</v>
      </c>
      <c r="BQ42" s="26">
        <f t="shared" si="9"/>
        <v>7.2970750000000001E-2</v>
      </c>
      <c r="BR42" s="25">
        <f t="shared" si="42"/>
        <v>5837660</v>
      </c>
      <c r="BS42" s="25"/>
      <c r="BT42" s="25"/>
      <c r="BU42" s="25">
        <f>+'[1]ENERO 2017'!$H$383</f>
        <v>5837660</v>
      </c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6">
        <f t="shared" si="10"/>
        <v>0.92702925000000003</v>
      </c>
      <c r="CL42" s="25">
        <f t="shared" si="43"/>
        <v>74162340</v>
      </c>
      <c r="CM42" s="25">
        <f t="shared" si="52"/>
        <v>0</v>
      </c>
      <c r="CN42" s="25">
        <f t="shared" si="52"/>
        <v>0</v>
      </c>
      <c r="CO42" s="25">
        <f t="shared" si="52"/>
        <v>74162340</v>
      </c>
      <c r="CP42" s="25">
        <f t="shared" si="52"/>
        <v>0</v>
      </c>
      <c r="CQ42" s="25">
        <f t="shared" si="52"/>
        <v>0</v>
      </c>
      <c r="CR42" s="25">
        <f t="shared" si="52"/>
        <v>0</v>
      </c>
      <c r="CS42" s="25">
        <f t="shared" si="53"/>
        <v>0</v>
      </c>
      <c r="CT42" s="25">
        <f t="shared" si="53"/>
        <v>0</v>
      </c>
      <c r="CU42" s="25">
        <f t="shared" si="53"/>
        <v>0</v>
      </c>
      <c r="CV42" s="25">
        <f t="shared" si="54"/>
        <v>0</v>
      </c>
      <c r="CW42" s="25">
        <f t="shared" si="54"/>
        <v>0</v>
      </c>
      <c r="CX42" s="25">
        <f t="shared" si="59"/>
        <v>0</v>
      </c>
      <c r="CY42" s="25">
        <f t="shared" si="59"/>
        <v>0</v>
      </c>
      <c r="CZ42" s="25">
        <f t="shared" si="59"/>
        <v>0</v>
      </c>
      <c r="DA42" s="25"/>
      <c r="DB42" s="25">
        <f>+X42-CH42</f>
        <v>0</v>
      </c>
      <c r="DC42" s="25">
        <f t="shared" si="58"/>
        <v>0</v>
      </c>
      <c r="DD42" s="25">
        <f>+Z42-CJ42</f>
        <v>0</v>
      </c>
    </row>
    <row r="43" spans="1:110" ht="33.75" customHeight="1" x14ac:dyDescent="0.25">
      <c r="A43" s="192"/>
      <c r="B43" s="194" t="s">
        <v>151</v>
      </c>
      <c r="C43" s="21" t="s">
        <v>152</v>
      </c>
      <c r="D43" s="22" t="s">
        <v>153</v>
      </c>
      <c r="E43" s="23">
        <v>410</v>
      </c>
      <c r="F43" s="24" t="s">
        <v>109</v>
      </c>
      <c r="G43" s="25">
        <f t="shared" si="37"/>
        <v>80000000</v>
      </c>
      <c r="H43" s="25"/>
      <c r="I43" s="25"/>
      <c r="J43" s="25">
        <v>80000000</v>
      </c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6">
        <f t="shared" si="1"/>
        <v>0</v>
      </c>
      <c r="AB43" s="25">
        <f t="shared" si="38"/>
        <v>0</v>
      </c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6">
        <f t="shared" si="3"/>
        <v>1</v>
      </c>
      <c r="AW43" s="25">
        <f t="shared" si="39"/>
        <v>80000000</v>
      </c>
      <c r="AX43" s="25">
        <f t="shared" si="49"/>
        <v>0</v>
      </c>
      <c r="AY43" s="25">
        <f t="shared" si="49"/>
        <v>0</v>
      </c>
      <c r="AZ43" s="25">
        <f t="shared" si="49"/>
        <v>80000000</v>
      </c>
      <c r="BA43" s="25">
        <f t="shared" si="50"/>
        <v>0</v>
      </c>
      <c r="BB43" s="25">
        <f t="shared" si="50"/>
        <v>0</v>
      </c>
      <c r="BC43" s="25">
        <f t="shared" si="50"/>
        <v>0</v>
      </c>
      <c r="BD43" s="25">
        <f t="shared" si="50"/>
        <v>0</v>
      </c>
      <c r="BE43" s="25">
        <f t="shared" si="50"/>
        <v>0</v>
      </c>
      <c r="BF43" s="25">
        <f t="shared" si="50"/>
        <v>0</v>
      </c>
      <c r="BG43" s="25">
        <f t="shared" si="50"/>
        <v>0</v>
      </c>
      <c r="BH43" s="25">
        <f t="shared" si="50"/>
        <v>0</v>
      </c>
      <c r="BI43" s="25">
        <f t="shared" si="50"/>
        <v>0</v>
      </c>
      <c r="BJ43" s="25">
        <f t="shared" si="50"/>
        <v>0</v>
      </c>
      <c r="BK43" s="25">
        <f t="shared" si="50"/>
        <v>0</v>
      </c>
      <c r="BL43" s="25">
        <f t="shared" si="50"/>
        <v>0</v>
      </c>
      <c r="BM43" s="25"/>
      <c r="BN43" s="25"/>
      <c r="BO43" s="25">
        <f t="shared" ref="BO43:BO61" si="60">Y43-AT43</f>
        <v>0</v>
      </c>
      <c r="BP43" s="25">
        <f t="shared" si="51"/>
        <v>0</v>
      </c>
      <c r="BQ43" s="26">
        <f t="shared" si="9"/>
        <v>0</v>
      </c>
      <c r="BR43" s="25">
        <f t="shared" si="42"/>
        <v>0</v>
      </c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6">
        <f t="shared" si="10"/>
        <v>1</v>
      </c>
      <c r="CL43" s="25">
        <f t="shared" si="43"/>
        <v>80000000</v>
      </c>
      <c r="CM43" s="25">
        <f t="shared" si="52"/>
        <v>0</v>
      </c>
      <c r="CN43" s="25">
        <f t="shared" si="52"/>
        <v>0</v>
      </c>
      <c r="CO43" s="25">
        <f t="shared" si="52"/>
        <v>80000000</v>
      </c>
      <c r="CP43" s="25">
        <f t="shared" si="52"/>
        <v>0</v>
      </c>
      <c r="CQ43" s="25">
        <f t="shared" si="52"/>
        <v>0</v>
      </c>
      <c r="CR43" s="25">
        <f t="shared" si="52"/>
        <v>0</v>
      </c>
      <c r="CS43" s="25">
        <f t="shared" si="53"/>
        <v>0</v>
      </c>
      <c r="CT43" s="25">
        <f t="shared" si="53"/>
        <v>0</v>
      </c>
      <c r="CU43" s="25">
        <f t="shared" si="53"/>
        <v>0</v>
      </c>
      <c r="CV43" s="25">
        <f t="shared" si="54"/>
        <v>0</v>
      </c>
      <c r="CW43" s="25">
        <f t="shared" si="54"/>
        <v>0</v>
      </c>
      <c r="CX43" s="25">
        <f t="shared" si="59"/>
        <v>0</v>
      </c>
      <c r="CY43" s="25">
        <f t="shared" si="59"/>
        <v>0</v>
      </c>
      <c r="CZ43" s="25">
        <f t="shared" si="59"/>
        <v>0</v>
      </c>
      <c r="DA43" s="25"/>
      <c r="DB43" s="25">
        <f t="shared" ref="DB43:DB52" si="61">+X43-CH43</f>
        <v>0</v>
      </c>
      <c r="DC43" s="25">
        <f t="shared" si="58"/>
        <v>0</v>
      </c>
      <c r="DD43" s="25">
        <f t="shared" ref="DD43:DD52" si="62">+Z43-CJ43</f>
        <v>0</v>
      </c>
    </row>
    <row r="44" spans="1:110" ht="42" customHeight="1" x14ac:dyDescent="0.25">
      <c r="A44" s="192"/>
      <c r="B44" s="195"/>
      <c r="C44" s="21" t="s">
        <v>154</v>
      </c>
      <c r="D44" s="53" t="s">
        <v>155</v>
      </c>
      <c r="E44" s="23">
        <v>410</v>
      </c>
      <c r="F44" s="24" t="s">
        <v>156</v>
      </c>
      <c r="G44" s="25">
        <f t="shared" si="37"/>
        <v>35000000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58"/>
      <c r="Z44" s="58">
        <v>35000000</v>
      </c>
      <c r="AA44" s="26">
        <f t="shared" si="1"/>
        <v>5.7142857142857141E-2</v>
      </c>
      <c r="AB44" s="25">
        <f t="shared" si="38"/>
        <v>2000000</v>
      </c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>
        <f>+'[1]ENERO 2017'!$G$401</f>
        <v>2000000</v>
      </c>
      <c r="AV44" s="26">
        <f t="shared" si="3"/>
        <v>0.94285714285714284</v>
      </c>
      <c r="AW44" s="25">
        <f t="shared" si="39"/>
        <v>33000000</v>
      </c>
      <c r="AX44" s="25">
        <f t="shared" si="49"/>
        <v>0</v>
      </c>
      <c r="AY44" s="25">
        <f t="shared" si="49"/>
        <v>0</v>
      </c>
      <c r="AZ44" s="25">
        <f t="shared" si="49"/>
        <v>0</v>
      </c>
      <c r="BA44" s="25">
        <f t="shared" si="50"/>
        <v>0</v>
      </c>
      <c r="BB44" s="25">
        <f t="shared" si="50"/>
        <v>0</v>
      </c>
      <c r="BC44" s="25">
        <f t="shared" si="50"/>
        <v>0</v>
      </c>
      <c r="BD44" s="25">
        <f t="shared" si="50"/>
        <v>0</v>
      </c>
      <c r="BE44" s="25">
        <f t="shared" si="50"/>
        <v>0</v>
      </c>
      <c r="BF44" s="25">
        <f t="shared" si="50"/>
        <v>0</v>
      </c>
      <c r="BG44" s="25">
        <f t="shared" si="50"/>
        <v>0</v>
      </c>
      <c r="BH44" s="25">
        <f t="shared" si="50"/>
        <v>0</v>
      </c>
      <c r="BI44" s="25">
        <f t="shared" si="50"/>
        <v>0</v>
      </c>
      <c r="BJ44" s="25">
        <f t="shared" si="50"/>
        <v>0</v>
      </c>
      <c r="BK44" s="25">
        <f t="shared" si="50"/>
        <v>0</v>
      </c>
      <c r="BL44" s="25">
        <f t="shared" si="50"/>
        <v>0</v>
      </c>
      <c r="BM44" s="25"/>
      <c r="BN44" s="25"/>
      <c r="BO44" s="25">
        <f t="shared" si="60"/>
        <v>0</v>
      </c>
      <c r="BP44" s="25">
        <f t="shared" si="51"/>
        <v>33000000</v>
      </c>
      <c r="BQ44" s="26">
        <f t="shared" si="9"/>
        <v>0</v>
      </c>
      <c r="BR44" s="25">
        <f t="shared" si="42"/>
        <v>0</v>
      </c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6">
        <f t="shared" si="10"/>
        <v>1</v>
      </c>
      <c r="CL44" s="25">
        <f t="shared" si="43"/>
        <v>35000000</v>
      </c>
      <c r="CM44" s="25">
        <f t="shared" si="52"/>
        <v>0</v>
      </c>
      <c r="CN44" s="25">
        <f t="shared" si="52"/>
        <v>0</v>
      </c>
      <c r="CO44" s="25">
        <f t="shared" si="52"/>
        <v>0</v>
      </c>
      <c r="CP44" s="25">
        <f t="shared" si="52"/>
        <v>0</v>
      </c>
      <c r="CQ44" s="25">
        <f t="shared" si="52"/>
        <v>0</v>
      </c>
      <c r="CR44" s="25">
        <f t="shared" si="52"/>
        <v>0</v>
      </c>
      <c r="CS44" s="25">
        <f t="shared" si="53"/>
        <v>0</v>
      </c>
      <c r="CT44" s="25">
        <f t="shared" si="53"/>
        <v>0</v>
      </c>
      <c r="CU44" s="25">
        <f t="shared" si="53"/>
        <v>0</v>
      </c>
      <c r="CV44" s="25">
        <f t="shared" si="54"/>
        <v>0</v>
      </c>
      <c r="CW44" s="25">
        <f t="shared" si="54"/>
        <v>0</v>
      </c>
      <c r="CX44" s="25">
        <f t="shared" si="59"/>
        <v>0</v>
      </c>
      <c r="CY44" s="25">
        <f t="shared" si="59"/>
        <v>0</v>
      </c>
      <c r="CZ44" s="25">
        <f t="shared" si="59"/>
        <v>0</v>
      </c>
      <c r="DA44" s="25"/>
      <c r="DB44" s="25">
        <f t="shared" si="61"/>
        <v>0</v>
      </c>
      <c r="DC44" s="25">
        <f t="shared" si="58"/>
        <v>0</v>
      </c>
      <c r="DD44" s="25">
        <f t="shared" si="62"/>
        <v>35000000</v>
      </c>
    </row>
    <row r="45" spans="1:110" ht="25.5" customHeight="1" x14ac:dyDescent="0.25">
      <c r="A45" s="192"/>
      <c r="B45" s="194" t="s">
        <v>157</v>
      </c>
      <c r="C45" s="21" t="s">
        <v>158</v>
      </c>
      <c r="D45" s="22" t="s">
        <v>159</v>
      </c>
      <c r="E45" s="23">
        <v>410</v>
      </c>
      <c r="F45" s="24" t="s">
        <v>109</v>
      </c>
      <c r="G45" s="25">
        <f t="shared" si="37"/>
        <v>2500000000</v>
      </c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>
        <v>2500000000</v>
      </c>
      <c r="S45" s="25"/>
      <c r="T45" s="25"/>
      <c r="U45" s="25"/>
      <c r="V45" s="25"/>
      <c r="W45" s="25"/>
      <c r="X45" s="25"/>
      <c r="Y45" s="58"/>
      <c r="Z45" s="58"/>
      <c r="AA45" s="26">
        <f t="shared" si="1"/>
        <v>0.3753901664</v>
      </c>
      <c r="AB45" s="25">
        <f t="shared" si="38"/>
        <v>938475416</v>
      </c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>
        <f>+'[1]ENERO 2017'!$O$413</f>
        <v>938475416</v>
      </c>
      <c r="AN45" s="25"/>
      <c r="AO45" s="25"/>
      <c r="AP45" s="25"/>
      <c r="AQ45" s="25"/>
      <c r="AR45" s="25"/>
      <c r="AS45" s="25"/>
      <c r="AT45" s="25"/>
      <c r="AU45" s="25"/>
      <c r="AV45" s="26">
        <f t="shared" si="3"/>
        <v>0.6246098336</v>
      </c>
      <c r="AW45" s="25">
        <f t="shared" si="39"/>
        <v>1561524584</v>
      </c>
      <c r="AX45" s="25">
        <f t="shared" si="49"/>
        <v>0</v>
      </c>
      <c r="AY45" s="25">
        <f t="shared" si="49"/>
        <v>0</v>
      </c>
      <c r="AZ45" s="25">
        <f t="shared" si="49"/>
        <v>0</v>
      </c>
      <c r="BA45" s="25">
        <f t="shared" si="50"/>
        <v>0</v>
      </c>
      <c r="BB45" s="25">
        <f t="shared" si="50"/>
        <v>0</v>
      </c>
      <c r="BC45" s="25">
        <f t="shared" si="50"/>
        <v>0</v>
      </c>
      <c r="BD45" s="25">
        <f t="shared" si="50"/>
        <v>0</v>
      </c>
      <c r="BE45" s="25">
        <f t="shared" si="50"/>
        <v>0</v>
      </c>
      <c r="BF45" s="25">
        <f t="shared" si="50"/>
        <v>0</v>
      </c>
      <c r="BG45" s="25">
        <f t="shared" si="50"/>
        <v>0</v>
      </c>
      <c r="BH45" s="25">
        <f t="shared" si="50"/>
        <v>1561524584</v>
      </c>
      <c r="BI45" s="25">
        <f t="shared" si="50"/>
        <v>0</v>
      </c>
      <c r="BJ45" s="25">
        <f t="shared" si="50"/>
        <v>0</v>
      </c>
      <c r="BK45" s="25">
        <f t="shared" si="50"/>
        <v>0</v>
      </c>
      <c r="BL45" s="25">
        <f t="shared" si="50"/>
        <v>0</v>
      </c>
      <c r="BM45" s="25"/>
      <c r="BN45" s="25">
        <f>+X45-AS45</f>
        <v>0</v>
      </c>
      <c r="BO45" s="25">
        <f t="shared" si="60"/>
        <v>0</v>
      </c>
      <c r="BP45" s="25">
        <f t="shared" si="51"/>
        <v>0</v>
      </c>
      <c r="BQ45" s="26">
        <f t="shared" si="9"/>
        <v>0.1126149548</v>
      </c>
      <c r="BR45" s="25">
        <f t="shared" si="42"/>
        <v>281537387</v>
      </c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>
        <f>+'[1]ENERO 2017'!$H$411</f>
        <v>281537387</v>
      </c>
      <c r="CD45" s="25"/>
      <c r="CE45" s="25"/>
      <c r="CF45" s="25"/>
      <c r="CG45" s="25"/>
      <c r="CH45" s="25"/>
      <c r="CI45" s="25"/>
      <c r="CJ45" s="25"/>
      <c r="CK45" s="26">
        <f t="shared" si="10"/>
        <v>0.88738504520000006</v>
      </c>
      <c r="CL45" s="25">
        <f t="shared" si="43"/>
        <v>2218462613</v>
      </c>
      <c r="CM45" s="25">
        <f t="shared" si="52"/>
        <v>0</v>
      </c>
      <c r="CN45" s="25">
        <f t="shared" si="52"/>
        <v>0</v>
      </c>
      <c r="CO45" s="25">
        <f t="shared" si="52"/>
        <v>0</v>
      </c>
      <c r="CP45" s="25">
        <f t="shared" si="52"/>
        <v>0</v>
      </c>
      <c r="CQ45" s="25">
        <f t="shared" si="52"/>
        <v>0</v>
      </c>
      <c r="CR45" s="25">
        <f t="shared" si="52"/>
        <v>0</v>
      </c>
      <c r="CS45" s="25">
        <f t="shared" si="53"/>
        <v>0</v>
      </c>
      <c r="CT45" s="25">
        <f t="shared" si="53"/>
        <v>0</v>
      </c>
      <c r="CU45" s="25">
        <f t="shared" si="53"/>
        <v>0</v>
      </c>
      <c r="CV45" s="25">
        <f t="shared" si="54"/>
        <v>0</v>
      </c>
      <c r="CW45" s="25">
        <f t="shared" si="54"/>
        <v>2218462613</v>
      </c>
      <c r="CX45" s="25">
        <f t="shared" si="59"/>
        <v>0</v>
      </c>
      <c r="CY45" s="25">
        <f t="shared" si="59"/>
        <v>0</v>
      </c>
      <c r="CZ45" s="25">
        <f t="shared" si="59"/>
        <v>0</v>
      </c>
      <c r="DA45" s="25"/>
      <c r="DB45" s="25">
        <f t="shared" si="61"/>
        <v>0</v>
      </c>
      <c r="DC45" s="25">
        <f t="shared" si="58"/>
        <v>0</v>
      </c>
      <c r="DD45" s="25">
        <f t="shared" si="62"/>
        <v>0</v>
      </c>
    </row>
    <row r="46" spans="1:110" ht="41.25" customHeight="1" x14ac:dyDescent="0.25">
      <c r="A46" s="192"/>
      <c r="B46" s="195"/>
      <c r="C46" s="21" t="s">
        <v>160</v>
      </c>
      <c r="D46" s="22" t="s">
        <v>161</v>
      </c>
      <c r="E46" s="23">
        <v>410</v>
      </c>
      <c r="F46" s="24" t="s">
        <v>109</v>
      </c>
      <c r="G46" s="25">
        <f t="shared" si="37"/>
        <v>50000000</v>
      </c>
      <c r="H46" s="25"/>
      <c r="I46" s="25">
        <v>50000000</v>
      </c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58"/>
      <c r="Z46" s="58"/>
      <c r="AA46" s="26">
        <f t="shared" si="1"/>
        <v>1</v>
      </c>
      <c r="AB46" s="25">
        <f t="shared" si="38"/>
        <v>50000000</v>
      </c>
      <c r="AC46" s="25"/>
      <c r="AD46" s="25">
        <f>+'[1]ENERO 2017'!$K$448</f>
        <v>50000000</v>
      </c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6">
        <f t="shared" si="3"/>
        <v>0</v>
      </c>
      <c r="AW46" s="25">
        <f t="shared" si="39"/>
        <v>0</v>
      </c>
      <c r="AX46" s="25">
        <f t="shared" si="49"/>
        <v>0</v>
      </c>
      <c r="AY46" s="25">
        <f t="shared" si="49"/>
        <v>0</v>
      </c>
      <c r="AZ46" s="25">
        <f t="shared" si="49"/>
        <v>0</v>
      </c>
      <c r="BA46" s="25">
        <f t="shared" si="50"/>
        <v>0</v>
      </c>
      <c r="BB46" s="25">
        <f t="shared" si="50"/>
        <v>0</v>
      </c>
      <c r="BC46" s="25">
        <f t="shared" si="50"/>
        <v>0</v>
      </c>
      <c r="BD46" s="25">
        <f t="shared" si="50"/>
        <v>0</v>
      </c>
      <c r="BE46" s="25">
        <f>+O46-AK46</f>
        <v>0</v>
      </c>
      <c r="BF46" s="25">
        <f>+P46-AL46</f>
        <v>0</v>
      </c>
      <c r="BG46" s="25">
        <f t="shared" si="50"/>
        <v>0</v>
      </c>
      <c r="BH46" s="25">
        <f t="shared" si="50"/>
        <v>0</v>
      </c>
      <c r="BI46" s="25">
        <f t="shared" si="50"/>
        <v>0</v>
      </c>
      <c r="BJ46" s="25">
        <f t="shared" si="50"/>
        <v>0</v>
      </c>
      <c r="BK46" s="25">
        <f t="shared" si="50"/>
        <v>0</v>
      </c>
      <c r="BL46" s="25">
        <f t="shared" si="50"/>
        <v>0</v>
      </c>
      <c r="BM46" s="25"/>
      <c r="BN46" s="25">
        <f>+X46-AS46</f>
        <v>0</v>
      </c>
      <c r="BO46" s="25">
        <f t="shared" si="60"/>
        <v>0</v>
      </c>
      <c r="BP46" s="25">
        <f t="shared" si="51"/>
        <v>0</v>
      </c>
      <c r="BQ46" s="26">
        <f t="shared" si="9"/>
        <v>1</v>
      </c>
      <c r="BR46" s="25">
        <f t="shared" si="42"/>
        <v>50000000</v>
      </c>
      <c r="BS46" s="25"/>
      <c r="BT46" s="25">
        <f>+'[1]ENERO 2017'!$H$446</f>
        <v>50000000</v>
      </c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6">
        <f t="shared" si="10"/>
        <v>0</v>
      </c>
      <c r="CL46" s="25">
        <f t="shared" si="43"/>
        <v>0</v>
      </c>
      <c r="CM46" s="25">
        <f t="shared" si="52"/>
        <v>0</v>
      </c>
      <c r="CN46" s="25">
        <f t="shared" si="52"/>
        <v>0</v>
      </c>
      <c r="CO46" s="25">
        <f t="shared" si="52"/>
        <v>0</v>
      </c>
      <c r="CP46" s="25">
        <f t="shared" si="52"/>
        <v>0</v>
      </c>
      <c r="CQ46" s="25">
        <f t="shared" si="52"/>
        <v>0</v>
      </c>
      <c r="CR46" s="25">
        <f t="shared" si="52"/>
        <v>0</v>
      </c>
      <c r="CS46" s="25">
        <f t="shared" si="53"/>
        <v>0</v>
      </c>
      <c r="CT46" s="25">
        <f t="shared" si="53"/>
        <v>0</v>
      </c>
      <c r="CU46" s="25">
        <f t="shared" si="53"/>
        <v>0</v>
      </c>
      <c r="CV46" s="25">
        <f t="shared" si="54"/>
        <v>0</v>
      </c>
      <c r="CW46" s="25">
        <f t="shared" si="54"/>
        <v>0</v>
      </c>
      <c r="CX46" s="25">
        <f t="shared" si="59"/>
        <v>0</v>
      </c>
      <c r="CY46" s="25">
        <f t="shared" si="59"/>
        <v>0</v>
      </c>
      <c r="CZ46" s="25">
        <f t="shared" si="59"/>
        <v>0</v>
      </c>
      <c r="DA46" s="25"/>
      <c r="DB46" s="25">
        <f t="shared" si="61"/>
        <v>0</v>
      </c>
      <c r="DC46" s="25">
        <f t="shared" si="58"/>
        <v>0</v>
      </c>
      <c r="DD46" s="25">
        <f t="shared" si="62"/>
        <v>0</v>
      </c>
    </row>
    <row r="47" spans="1:110" ht="24" hidden="1" customHeight="1" x14ac:dyDescent="0.25">
      <c r="A47" s="192"/>
      <c r="B47" s="196"/>
      <c r="C47" s="21" t="s">
        <v>162</v>
      </c>
      <c r="D47" s="22" t="s">
        <v>163</v>
      </c>
      <c r="E47" s="23">
        <v>410</v>
      </c>
      <c r="F47" s="24" t="s">
        <v>109</v>
      </c>
      <c r="G47" s="25">
        <f t="shared" si="37"/>
        <v>0</v>
      </c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58"/>
      <c r="Z47" s="58"/>
      <c r="AA47" s="26" t="e">
        <f t="shared" si="1"/>
        <v>#DIV/0!</v>
      </c>
      <c r="AB47" s="25">
        <f t="shared" si="38"/>
        <v>0</v>
      </c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6" t="e">
        <f t="shared" si="3"/>
        <v>#DIV/0!</v>
      </c>
      <c r="AW47" s="25">
        <f t="shared" si="39"/>
        <v>0</v>
      </c>
      <c r="AX47" s="25">
        <f t="shared" si="49"/>
        <v>0</v>
      </c>
      <c r="AY47" s="25">
        <f t="shared" si="49"/>
        <v>0</v>
      </c>
      <c r="AZ47" s="25">
        <f t="shared" si="49"/>
        <v>0</v>
      </c>
      <c r="BA47" s="25">
        <f t="shared" ref="BA47:BE61" si="63">+K47-AF47</f>
        <v>0</v>
      </c>
      <c r="BB47" s="25">
        <f t="shared" si="63"/>
        <v>0</v>
      </c>
      <c r="BC47" s="25">
        <f t="shared" si="63"/>
        <v>0</v>
      </c>
      <c r="BD47" s="25">
        <f t="shared" si="63"/>
        <v>0</v>
      </c>
      <c r="BE47" s="25">
        <f>+O47-AK47</f>
        <v>0</v>
      </c>
      <c r="BF47" s="25">
        <f>+P47-AL47</f>
        <v>0</v>
      </c>
      <c r="BG47" s="25">
        <f t="shared" ref="BG47:BJ61" si="64">+Q47-AL47</f>
        <v>0</v>
      </c>
      <c r="BH47" s="25">
        <f t="shared" si="64"/>
        <v>0</v>
      </c>
      <c r="BI47" s="25">
        <f t="shared" si="64"/>
        <v>0</v>
      </c>
      <c r="BJ47" s="25"/>
      <c r="BK47" s="25">
        <f t="shared" ref="BK47:BL61" si="65">+U47-AP47</f>
        <v>0</v>
      </c>
      <c r="BL47" s="25">
        <f t="shared" si="65"/>
        <v>0</v>
      </c>
      <c r="BM47" s="25"/>
      <c r="BN47" s="25"/>
      <c r="BO47" s="25">
        <f t="shared" si="60"/>
        <v>0</v>
      </c>
      <c r="BP47" s="25">
        <f t="shared" si="51"/>
        <v>0</v>
      </c>
      <c r="BQ47" s="26" t="e">
        <f t="shared" si="9"/>
        <v>#DIV/0!</v>
      </c>
      <c r="BR47" s="25">
        <f t="shared" si="42"/>
        <v>0</v>
      </c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6" t="e">
        <f t="shared" si="10"/>
        <v>#DIV/0!</v>
      </c>
      <c r="CL47" s="25">
        <f t="shared" si="43"/>
        <v>0</v>
      </c>
      <c r="CM47" s="25">
        <f t="shared" si="52"/>
        <v>0</v>
      </c>
      <c r="CN47" s="25">
        <f t="shared" si="52"/>
        <v>0</v>
      </c>
      <c r="CO47" s="25">
        <f t="shared" si="52"/>
        <v>0</v>
      </c>
      <c r="CP47" s="25">
        <f t="shared" si="52"/>
        <v>0</v>
      </c>
      <c r="CQ47" s="25">
        <f t="shared" si="52"/>
        <v>0</v>
      </c>
      <c r="CR47" s="25">
        <f t="shared" si="52"/>
        <v>0</v>
      </c>
      <c r="CS47" s="25">
        <f t="shared" ref="CS47:CU52" si="66">+N47-BY47</f>
        <v>0</v>
      </c>
      <c r="CT47" s="25">
        <f t="shared" si="66"/>
        <v>0</v>
      </c>
      <c r="CU47" s="25">
        <f t="shared" si="66"/>
        <v>0</v>
      </c>
      <c r="CV47" s="25">
        <f t="shared" si="54"/>
        <v>0</v>
      </c>
      <c r="CW47" s="25">
        <f t="shared" si="54"/>
        <v>0</v>
      </c>
      <c r="CX47" s="25">
        <f t="shared" si="59"/>
        <v>0</v>
      </c>
      <c r="CY47" s="25">
        <f t="shared" si="59"/>
        <v>0</v>
      </c>
      <c r="CZ47" s="25">
        <f t="shared" si="59"/>
        <v>0</v>
      </c>
      <c r="DA47" s="25"/>
      <c r="DB47" s="25">
        <f t="shared" si="61"/>
        <v>0</v>
      </c>
      <c r="DC47" s="25">
        <f t="shared" si="58"/>
        <v>0</v>
      </c>
      <c r="DD47" s="25">
        <f t="shared" si="62"/>
        <v>0</v>
      </c>
    </row>
    <row r="48" spans="1:110" ht="21" hidden="1" customHeight="1" x14ac:dyDescent="0.25">
      <c r="A48" s="192"/>
      <c r="B48" s="194" t="s">
        <v>164</v>
      </c>
      <c r="C48" s="21" t="s">
        <v>165</v>
      </c>
      <c r="D48" s="22" t="s">
        <v>166</v>
      </c>
      <c r="E48" s="23">
        <v>410</v>
      </c>
      <c r="F48" s="24" t="s">
        <v>109</v>
      </c>
      <c r="G48" s="25">
        <f t="shared" si="37"/>
        <v>0</v>
      </c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58"/>
      <c r="Z48" s="58"/>
      <c r="AA48" s="26" t="e">
        <f t="shared" si="1"/>
        <v>#DIV/0!</v>
      </c>
      <c r="AB48" s="25">
        <f t="shared" si="38"/>
        <v>0</v>
      </c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6" t="e">
        <f t="shared" si="3"/>
        <v>#DIV/0!</v>
      </c>
      <c r="AW48" s="25">
        <f t="shared" si="39"/>
        <v>0</v>
      </c>
      <c r="AX48" s="25">
        <f t="shared" si="49"/>
        <v>0</v>
      </c>
      <c r="AY48" s="25">
        <f t="shared" si="49"/>
        <v>0</v>
      </c>
      <c r="AZ48" s="25">
        <f t="shared" si="49"/>
        <v>0</v>
      </c>
      <c r="BA48" s="25">
        <f t="shared" si="63"/>
        <v>0</v>
      </c>
      <c r="BB48" s="25">
        <f t="shared" si="63"/>
        <v>0</v>
      </c>
      <c r="BC48" s="25">
        <f t="shared" si="63"/>
        <v>0</v>
      </c>
      <c r="BD48" s="25">
        <f t="shared" si="63"/>
        <v>0</v>
      </c>
      <c r="BE48" s="25">
        <f t="shared" si="63"/>
        <v>0</v>
      </c>
      <c r="BF48" s="25">
        <f t="shared" ref="BF48:BF61" si="67">+P48-AL48</f>
        <v>0</v>
      </c>
      <c r="BG48" s="25">
        <f t="shared" si="64"/>
        <v>0</v>
      </c>
      <c r="BH48" s="25">
        <f t="shared" si="64"/>
        <v>0</v>
      </c>
      <c r="BI48" s="25">
        <f t="shared" si="64"/>
        <v>0</v>
      </c>
      <c r="BJ48" s="25">
        <f>+T48-AO48</f>
        <v>0</v>
      </c>
      <c r="BK48" s="25">
        <f t="shared" si="65"/>
        <v>0</v>
      </c>
      <c r="BL48" s="25">
        <f t="shared" si="65"/>
        <v>0</v>
      </c>
      <c r="BM48" s="25"/>
      <c r="BN48" s="25">
        <f>+X48-AS48</f>
        <v>0</v>
      </c>
      <c r="BO48" s="25">
        <f t="shared" si="60"/>
        <v>0</v>
      </c>
      <c r="BP48" s="25">
        <f t="shared" si="51"/>
        <v>0</v>
      </c>
      <c r="BQ48" s="26" t="e">
        <f t="shared" si="9"/>
        <v>#DIV/0!</v>
      </c>
      <c r="BR48" s="25">
        <f t="shared" si="42"/>
        <v>0</v>
      </c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6" t="e">
        <f t="shared" si="10"/>
        <v>#DIV/0!</v>
      </c>
      <c r="CL48" s="25">
        <f t="shared" si="43"/>
        <v>0</v>
      </c>
      <c r="CM48" s="25">
        <f t="shared" si="52"/>
        <v>0</v>
      </c>
      <c r="CN48" s="25">
        <f t="shared" si="52"/>
        <v>0</v>
      </c>
      <c r="CO48" s="25">
        <f t="shared" si="52"/>
        <v>0</v>
      </c>
      <c r="CP48" s="25">
        <f t="shared" si="52"/>
        <v>0</v>
      </c>
      <c r="CQ48" s="25">
        <f t="shared" si="52"/>
        <v>0</v>
      </c>
      <c r="CR48" s="25">
        <f t="shared" si="52"/>
        <v>0</v>
      </c>
      <c r="CS48" s="25">
        <f t="shared" si="66"/>
        <v>0</v>
      </c>
      <c r="CT48" s="25">
        <f t="shared" si="66"/>
        <v>0</v>
      </c>
      <c r="CU48" s="25">
        <f t="shared" si="66"/>
        <v>0</v>
      </c>
      <c r="CV48" s="25">
        <f t="shared" si="54"/>
        <v>0</v>
      </c>
      <c r="CW48" s="25">
        <f t="shared" si="54"/>
        <v>0</v>
      </c>
      <c r="CX48" s="25">
        <f t="shared" si="59"/>
        <v>0</v>
      </c>
      <c r="CY48" s="25">
        <f t="shared" si="59"/>
        <v>0</v>
      </c>
      <c r="CZ48" s="25">
        <f t="shared" si="59"/>
        <v>0</v>
      </c>
      <c r="DA48" s="25"/>
      <c r="DB48" s="25">
        <f t="shared" si="61"/>
        <v>0</v>
      </c>
      <c r="DC48" s="25">
        <f t="shared" si="58"/>
        <v>0</v>
      </c>
      <c r="DD48" s="25">
        <f t="shared" si="62"/>
        <v>0</v>
      </c>
    </row>
    <row r="49" spans="1:109" ht="30" hidden="1" x14ac:dyDescent="0.25">
      <c r="A49" s="192"/>
      <c r="B49" s="195"/>
      <c r="C49" s="21" t="s">
        <v>167</v>
      </c>
      <c r="D49" s="22" t="s">
        <v>168</v>
      </c>
      <c r="E49" s="23">
        <v>410</v>
      </c>
      <c r="F49" s="24" t="s">
        <v>109</v>
      </c>
      <c r="G49" s="25">
        <f t="shared" si="37"/>
        <v>0</v>
      </c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58"/>
      <c r="Z49" s="58"/>
      <c r="AA49" s="26" t="e">
        <f t="shared" si="1"/>
        <v>#DIV/0!</v>
      </c>
      <c r="AB49" s="25">
        <f t="shared" si="38"/>
        <v>0</v>
      </c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6" t="e">
        <f t="shared" si="3"/>
        <v>#DIV/0!</v>
      </c>
      <c r="AW49" s="25">
        <f t="shared" si="39"/>
        <v>0</v>
      </c>
      <c r="AX49" s="25">
        <f t="shared" si="49"/>
        <v>0</v>
      </c>
      <c r="AY49" s="25">
        <f t="shared" si="49"/>
        <v>0</v>
      </c>
      <c r="AZ49" s="25">
        <f t="shared" si="49"/>
        <v>0</v>
      </c>
      <c r="BA49" s="25">
        <f t="shared" si="63"/>
        <v>0</v>
      </c>
      <c r="BB49" s="25">
        <f t="shared" si="63"/>
        <v>0</v>
      </c>
      <c r="BC49" s="25">
        <f t="shared" si="63"/>
        <v>0</v>
      </c>
      <c r="BD49" s="25">
        <f t="shared" si="63"/>
        <v>0</v>
      </c>
      <c r="BE49" s="25">
        <f t="shared" si="63"/>
        <v>0</v>
      </c>
      <c r="BF49" s="25">
        <f t="shared" si="67"/>
        <v>0</v>
      </c>
      <c r="BG49" s="25">
        <f t="shared" si="64"/>
        <v>0</v>
      </c>
      <c r="BH49" s="25">
        <f t="shared" si="64"/>
        <v>0</v>
      </c>
      <c r="BI49" s="25">
        <f t="shared" si="64"/>
        <v>0</v>
      </c>
      <c r="BJ49" s="25">
        <f>+T49-AO49</f>
        <v>0</v>
      </c>
      <c r="BK49" s="25">
        <f t="shared" si="65"/>
        <v>0</v>
      </c>
      <c r="BL49" s="25">
        <f t="shared" si="65"/>
        <v>0</v>
      </c>
      <c r="BM49" s="25"/>
      <c r="BN49" s="25"/>
      <c r="BO49" s="25">
        <f t="shared" si="60"/>
        <v>0</v>
      </c>
      <c r="BP49" s="25">
        <f t="shared" si="51"/>
        <v>0</v>
      </c>
      <c r="BQ49" s="26" t="e">
        <f t="shared" si="9"/>
        <v>#DIV/0!</v>
      </c>
      <c r="BR49" s="25">
        <f t="shared" si="42"/>
        <v>0</v>
      </c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6" t="e">
        <f t="shared" si="10"/>
        <v>#DIV/0!</v>
      </c>
      <c r="CL49" s="25">
        <f t="shared" si="43"/>
        <v>0</v>
      </c>
      <c r="CM49" s="25">
        <f t="shared" si="52"/>
        <v>0</v>
      </c>
      <c r="CN49" s="25">
        <f t="shared" si="52"/>
        <v>0</v>
      </c>
      <c r="CO49" s="25">
        <f t="shared" si="52"/>
        <v>0</v>
      </c>
      <c r="CP49" s="25">
        <f t="shared" si="52"/>
        <v>0</v>
      </c>
      <c r="CQ49" s="25">
        <f t="shared" si="52"/>
        <v>0</v>
      </c>
      <c r="CR49" s="25">
        <f t="shared" si="52"/>
        <v>0</v>
      </c>
      <c r="CS49" s="25">
        <f t="shared" si="66"/>
        <v>0</v>
      </c>
      <c r="CT49" s="25">
        <f t="shared" si="66"/>
        <v>0</v>
      </c>
      <c r="CU49" s="25">
        <f t="shared" si="66"/>
        <v>0</v>
      </c>
      <c r="CV49" s="25">
        <f t="shared" si="54"/>
        <v>0</v>
      </c>
      <c r="CW49" s="25">
        <f t="shared" si="54"/>
        <v>0</v>
      </c>
      <c r="CX49" s="25">
        <f t="shared" si="59"/>
        <v>0</v>
      </c>
      <c r="CY49" s="25">
        <f t="shared" si="59"/>
        <v>0</v>
      </c>
      <c r="CZ49" s="25">
        <f t="shared" si="59"/>
        <v>0</v>
      </c>
      <c r="DA49" s="25"/>
      <c r="DB49" s="25">
        <f t="shared" si="61"/>
        <v>0</v>
      </c>
      <c r="DC49" s="25">
        <f t="shared" si="58"/>
        <v>0</v>
      </c>
      <c r="DD49" s="25">
        <f t="shared" si="62"/>
        <v>0</v>
      </c>
    </row>
    <row r="50" spans="1:109" ht="22.5" hidden="1" customHeight="1" x14ac:dyDescent="0.25">
      <c r="A50" s="192"/>
      <c r="B50" s="195"/>
      <c r="C50" s="21" t="s">
        <v>169</v>
      </c>
      <c r="D50" s="22" t="s">
        <v>170</v>
      </c>
      <c r="E50" s="23">
        <v>410</v>
      </c>
      <c r="F50" s="24" t="s">
        <v>109</v>
      </c>
      <c r="G50" s="25">
        <f t="shared" si="37"/>
        <v>0</v>
      </c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58"/>
      <c r="Z50" s="58"/>
      <c r="AA50" s="26" t="e">
        <f t="shared" si="1"/>
        <v>#DIV/0!</v>
      </c>
      <c r="AB50" s="25">
        <f t="shared" si="38"/>
        <v>0</v>
      </c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6" t="e">
        <f t="shared" si="3"/>
        <v>#DIV/0!</v>
      </c>
      <c r="AW50" s="25">
        <f t="shared" si="39"/>
        <v>0</v>
      </c>
      <c r="AX50" s="25">
        <f t="shared" si="49"/>
        <v>0</v>
      </c>
      <c r="AY50" s="25">
        <f t="shared" si="49"/>
        <v>0</v>
      </c>
      <c r="AZ50" s="25">
        <f t="shared" si="49"/>
        <v>0</v>
      </c>
      <c r="BA50" s="25">
        <f t="shared" si="63"/>
        <v>0</v>
      </c>
      <c r="BB50" s="25">
        <f t="shared" si="63"/>
        <v>0</v>
      </c>
      <c r="BC50" s="25">
        <f t="shared" si="63"/>
        <v>0</v>
      </c>
      <c r="BD50" s="25">
        <f t="shared" si="63"/>
        <v>0</v>
      </c>
      <c r="BE50" s="25">
        <f t="shared" si="63"/>
        <v>0</v>
      </c>
      <c r="BF50" s="25">
        <f t="shared" si="67"/>
        <v>0</v>
      </c>
      <c r="BG50" s="25">
        <f t="shared" si="64"/>
        <v>0</v>
      </c>
      <c r="BH50" s="25">
        <f t="shared" si="64"/>
        <v>0</v>
      </c>
      <c r="BI50" s="25">
        <f t="shared" si="64"/>
        <v>0</v>
      </c>
      <c r="BJ50" s="25"/>
      <c r="BK50" s="25">
        <f t="shared" si="65"/>
        <v>0</v>
      </c>
      <c r="BL50" s="25">
        <f t="shared" si="65"/>
        <v>0</v>
      </c>
      <c r="BM50" s="25"/>
      <c r="BN50" s="25"/>
      <c r="BO50" s="25">
        <f t="shared" si="60"/>
        <v>0</v>
      </c>
      <c r="BP50" s="25">
        <f t="shared" si="51"/>
        <v>0</v>
      </c>
      <c r="BQ50" s="26" t="e">
        <f t="shared" si="9"/>
        <v>#DIV/0!</v>
      </c>
      <c r="BR50" s="25">
        <f t="shared" si="42"/>
        <v>0</v>
      </c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6" t="e">
        <f t="shared" si="10"/>
        <v>#DIV/0!</v>
      </c>
      <c r="CL50" s="25">
        <f t="shared" si="43"/>
        <v>0</v>
      </c>
      <c r="CM50" s="25">
        <f t="shared" si="52"/>
        <v>0</v>
      </c>
      <c r="CN50" s="25">
        <f t="shared" si="52"/>
        <v>0</v>
      </c>
      <c r="CO50" s="25">
        <f t="shared" si="52"/>
        <v>0</v>
      </c>
      <c r="CP50" s="25">
        <f t="shared" si="52"/>
        <v>0</v>
      </c>
      <c r="CQ50" s="25">
        <f t="shared" si="52"/>
        <v>0</v>
      </c>
      <c r="CR50" s="25">
        <f t="shared" si="52"/>
        <v>0</v>
      </c>
      <c r="CS50" s="25">
        <f t="shared" si="66"/>
        <v>0</v>
      </c>
      <c r="CT50" s="25">
        <f t="shared" si="66"/>
        <v>0</v>
      </c>
      <c r="CU50" s="25">
        <f t="shared" si="66"/>
        <v>0</v>
      </c>
      <c r="CV50" s="25">
        <f>+Q50-CB50</f>
        <v>0</v>
      </c>
      <c r="CW50" s="25">
        <f>+R50-CC50</f>
        <v>0</v>
      </c>
      <c r="CX50" s="25">
        <f t="shared" si="59"/>
        <v>0</v>
      </c>
      <c r="CY50" s="25">
        <f t="shared" si="59"/>
        <v>0</v>
      </c>
      <c r="CZ50" s="25">
        <f t="shared" si="59"/>
        <v>0</v>
      </c>
      <c r="DA50" s="25"/>
      <c r="DB50" s="25">
        <f t="shared" si="61"/>
        <v>0</v>
      </c>
      <c r="DC50" s="25">
        <f t="shared" si="58"/>
        <v>0</v>
      </c>
      <c r="DD50" s="25">
        <f t="shared" si="62"/>
        <v>0</v>
      </c>
    </row>
    <row r="51" spans="1:109" ht="36" hidden="1" customHeight="1" x14ac:dyDescent="0.25">
      <c r="A51" s="192"/>
      <c r="B51" s="196"/>
      <c r="C51" s="21" t="s">
        <v>171</v>
      </c>
      <c r="D51" s="22" t="s">
        <v>172</v>
      </c>
      <c r="E51" s="23">
        <v>410</v>
      </c>
      <c r="F51" s="24" t="s">
        <v>109</v>
      </c>
      <c r="G51" s="25">
        <f t="shared" si="37"/>
        <v>0</v>
      </c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58"/>
      <c r="Z51" s="58"/>
      <c r="AA51" s="26" t="e">
        <f t="shared" si="1"/>
        <v>#DIV/0!</v>
      </c>
      <c r="AB51" s="25">
        <f t="shared" si="38"/>
        <v>0</v>
      </c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6" t="e">
        <f t="shared" si="3"/>
        <v>#DIV/0!</v>
      </c>
      <c r="AW51" s="25">
        <f t="shared" si="39"/>
        <v>0</v>
      </c>
      <c r="AX51" s="25">
        <f t="shared" si="49"/>
        <v>0</v>
      </c>
      <c r="AY51" s="25">
        <f t="shared" si="49"/>
        <v>0</v>
      </c>
      <c r="AZ51" s="25">
        <f t="shared" si="49"/>
        <v>0</v>
      </c>
      <c r="BA51" s="25">
        <f t="shared" si="63"/>
        <v>0</v>
      </c>
      <c r="BB51" s="25">
        <f t="shared" si="63"/>
        <v>0</v>
      </c>
      <c r="BC51" s="25">
        <f t="shared" si="63"/>
        <v>0</v>
      </c>
      <c r="BD51" s="25">
        <f t="shared" si="63"/>
        <v>0</v>
      </c>
      <c r="BE51" s="25">
        <f t="shared" si="63"/>
        <v>0</v>
      </c>
      <c r="BF51" s="25">
        <f t="shared" si="67"/>
        <v>0</v>
      </c>
      <c r="BG51" s="25">
        <f t="shared" si="64"/>
        <v>0</v>
      </c>
      <c r="BH51" s="25">
        <f t="shared" si="64"/>
        <v>0</v>
      </c>
      <c r="BI51" s="25">
        <f t="shared" si="64"/>
        <v>0</v>
      </c>
      <c r="BJ51" s="25"/>
      <c r="BK51" s="25">
        <f t="shared" si="65"/>
        <v>0</v>
      </c>
      <c r="BL51" s="25">
        <f t="shared" si="65"/>
        <v>0</v>
      </c>
      <c r="BM51" s="25"/>
      <c r="BN51" s="25"/>
      <c r="BO51" s="25">
        <f t="shared" si="60"/>
        <v>0</v>
      </c>
      <c r="BP51" s="25">
        <f t="shared" si="51"/>
        <v>0</v>
      </c>
      <c r="BQ51" s="26" t="e">
        <f t="shared" si="9"/>
        <v>#DIV/0!</v>
      </c>
      <c r="BR51" s="25">
        <f t="shared" si="42"/>
        <v>0</v>
      </c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6" t="e">
        <f t="shared" si="10"/>
        <v>#DIV/0!</v>
      </c>
      <c r="CL51" s="25">
        <f t="shared" si="43"/>
        <v>0</v>
      </c>
      <c r="CM51" s="25">
        <f t="shared" si="52"/>
        <v>0</v>
      </c>
      <c r="CN51" s="25">
        <f t="shared" si="52"/>
        <v>0</v>
      </c>
      <c r="CO51" s="25">
        <f t="shared" si="52"/>
        <v>0</v>
      </c>
      <c r="CP51" s="25">
        <f t="shared" si="52"/>
        <v>0</v>
      </c>
      <c r="CQ51" s="25">
        <f t="shared" si="52"/>
        <v>0</v>
      </c>
      <c r="CR51" s="25">
        <f t="shared" si="52"/>
        <v>0</v>
      </c>
      <c r="CS51" s="25">
        <f t="shared" si="66"/>
        <v>0</v>
      </c>
      <c r="CT51" s="25">
        <f t="shared" si="66"/>
        <v>0</v>
      </c>
      <c r="CU51" s="25">
        <f t="shared" si="66"/>
        <v>0</v>
      </c>
      <c r="CV51" s="25">
        <f>+Q51-CB51</f>
        <v>0</v>
      </c>
      <c r="CW51" s="25">
        <f>+R51-CC51</f>
        <v>0</v>
      </c>
      <c r="CX51" s="25">
        <f t="shared" si="59"/>
        <v>0</v>
      </c>
      <c r="CY51" s="25">
        <f t="shared" si="59"/>
        <v>0</v>
      </c>
      <c r="CZ51" s="25">
        <f t="shared" si="59"/>
        <v>0</v>
      </c>
      <c r="DA51" s="25"/>
      <c r="DB51" s="25">
        <f t="shared" si="61"/>
        <v>0</v>
      </c>
      <c r="DC51" s="25">
        <f t="shared" si="58"/>
        <v>0</v>
      </c>
      <c r="DD51" s="25">
        <f t="shared" si="62"/>
        <v>0</v>
      </c>
    </row>
    <row r="52" spans="1:109" ht="23.25" hidden="1" customHeight="1" x14ac:dyDescent="0.25">
      <c r="A52" s="192" t="s">
        <v>105</v>
      </c>
      <c r="B52" s="194" t="s">
        <v>173</v>
      </c>
      <c r="C52" s="21" t="s">
        <v>174</v>
      </c>
      <c r="D52" s="22" t="s">
        <v>175</v>
      </c>
      <c r="E52" s="23">
        <v>410</v>
      </c>
      <c r="F52" s="24" t="s">
        <v>109</v>
      </c>
      <c r="G52" s="25">
        <f t="shared" si="37"/>
        <v>0</v>
      </c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58"/>
      <c r="Z52" s="58"/>
      <c r="AA52" s="26" t="e">
        <f t="shared" si="1"/>
        <v>#DIV/0!</v>
      </c>
      <c r="AB52" s="25">
        <f t="shared" si="38"/>
        <v>0</v>
      </c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6" t="e">
        <f t="shared" si="3"/>
        <v>#DIV/0!</v>
      </c>
      <c r="AW52" s="25">
        <f t="shared" si="39"/>
        <v>0</v>
      </c>
      <c r="AX52" s="25">
        <f t="shared" si="49"/>
        <v>0</v>
      </c>
      <c r="AY52" s="25">
        <f t="shared" si="49"/>
        <v>0</v>
      </c>
      <c r="AZ52" s="25">
        <f t="shared" si="49"/>
        <v>0</v>
      </c>
      <c r="BA52" s="25">
        <f t="shared" si="63"/>
        <v>0</v>
      </c>
      <c r="BB52" s="25">
        <f t="shared" si="63"/>
        <v>0</v>
      </c>
      <c r="BC52" s="25">
        <f t="shared" si="63"/>
        <v>0</v>
      </c>
      <c r="BD52" s="25">
        <f t="shared" si="63"/>
        <v>0</v>
      </c>
      <c r="BE52" s="25">
        <f t="shared" si="63"/>
        <v>0</v>
      </c>
      <c r="BF52" s="25">
        <f t="shared" si="67"/>
        <v>0</v>
      </c>
      <c r="BG52" s="25">
        <f t="shared" si="64"/>
        <v>0</v>
      </c>
      <c r="BH52" s="25">
        <f t="shared" si="64"/>
        <v>0</v>
      </c>
      <c r="BI52" s="25">
        <f t="shared" si="64"/>
        <v>0</v>
      </c>
      <c r="BJ52" s="25">
        <f>+T52-AO52</f>
        <v>0</v>
      </c>
      <c r="BK52" s="25">
        <f t="shared" si="65"/>
        <v>0</v>
      </c>
      <c r="BL52" s="25">
        <f t="shared" si="65"/>
        <v>0</v>
      </c>
      <c r="BM52" s="25"/>
      <c r="BN52" s="25"/>
      <c r="BO52" s="25">
        <f t="shared" si="60"/>
        <v>0</v>
      </c>
      <c r="BP52" s="25">
        <f t="shared" si="51"/>
        <v>0</v>
      </c>
      <c r="BQ52" s="26" t="e">
        <f t="shared" si="9"/>
        <v>#DIV/0!</v>
      </c>
      <c r="BR52" s="25">
        <f t="shared" si="42"/>
        <v>0</v>
      </c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6" t="e">
        <f t="shared" si="10"/>
        <v>#DIV/0!</v>
      </c>
      <c r="CL52" s="25">
        <f t="shared" si="43"/>
        <v>0</v>
      </c>
      <c r="CM52" s="25">
        <f t="shared" si="52"/>
        <v>0</v>
      </c>
      <c r="CN52" s="25">
        <f t="shared" si="52"/>
        <v>0</v>
      </c>
      <c r="CO52" s="25">
        <f t="shared" si="52"/>
        <v>0</v>
      </c>
      <c r="CP52" s="25">
        <f t="shared" si="52"/>
        <v>0</v>
      </c>
      <c r="CQ52" s="25">
        <f t="shared" si="52"/>
        <v>0</v>
      </c>
      <c r="CR52" s="25">
        <f t="shared" si="52"/>
        <v>0</v>
      </c>
      <c r="CS52" s="25">
        <f t="shared" si="66"/>
        <v>0</v>
      </c>
      <c r="CT52" s="25">
        <f t="shared" si="66"/>
        <v>0</v>
      </c>
      <c r="CU52" s="25">
        <f t="shared" si="66"/>
        <v>0</v>
      </c>
      <c r="CV52" s="25">
        <f t="shared" ref="CV52:CW61" si="68">Q52-CB52</f>
        <v>0</v>
      </c>
      <c r="CW52" s="25">
        <f t="shared" si="68"/>
        <v>0</v>
      </c>
      <c r="CX52" s="25">
        <f t="shared" si="59"/>
        <v>0</v>
      </c>
      <c r="CY52" s="25">
        <f t="shared" si="59"/>
        <v>0</v>
      </c>
      <c r="CZ52" s="25">
        <f t="shared" si="59"/>
        <v>0</v>
      </c>
      <c r="DA52" s="25"/>
      <c r="DB52" s="25">
        <f t="shared" si="61"/>
        <v>0</v>
      </c>
      <c r="DC52" s="25">
        <f t="shared" si="58"/>
        <v>0</v>
      </c>
      <c r="DD52" s="25">
        <f t="shared" si="62"/>
        <v>0</v>
      </c>
    </row>
    <row r="53" spans="1:109" s="62" customFormat="1" ht="22.5" hidden="1" customHeight="1" x14ac:dyDescent="0.25">
      <c r="A53" s="192"/>
      <c r="B53" s="196"/>
      <c r="C53" s="59" t="s">
        <v>176</v>
      </c>
      <c r="D53" s="22" t="s">
        <v>177</v>
      </c>
      <c r="E53" s="23">
        <v>410</v>
      </c>
      <c r="F53" s="24" t="s">
        <v>109</v>
      </c>
      <c r="G53" s="25">
        <f t="shared" si="37"/>
        <v>0</v>
      </c>
      <c r="H53" s="60"/>
      <c r="I53" s="58"/>
      <c r="J53" s="58"/>
      <c r="K53" s="60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61" t="e">
        <f t="shared" si="1"/>
        <v>#DIV/0!</v>
      </c>
      <c r="AB53" s="25">
        <f t="shared" si="38"/>
        <v>0</v>
      </c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61" t="e">
        <f t="shared" si="3"/>
        <v>#DIV/0!</v>
      </c>
      <c r="AW53" s="25">
        <f t="shared" si="39"/>
        <v>0</v>
      </c>
      <c r="AX53" s="25">
        <f t="shared" si="49"/>
        <v>0</v>
      </c>
      <c r="AY53" s="25">
        <f t="shared" si="49"/>
        <v>0</v>
      </c>
      <c r="AZ53" s="25">
        <f t="shared" si="49"/>
        <v>0</v>
      </c>
      <c r="BA53" s="25">
        <f t="shared" si="63"/>
        <v>0</v>
      </c>
      <c r="BB53" s="25">
        <f t="shared" si="63"/>
        <v>0</v>
      </c>
      <c r="BC53" s="25">
        <f t="shared" si="63"/>
        <v>0</v>
      </c>
      <c r="BD53" s="25">
        <f t="shared" si="63"/>
        <v>0</v>
      </c>
      <c r="BE53" s="25">
        <f t="shared" si="63"/>
        <v>0</v>
      </c>
      <c r="BF53" s="25">
        <f t="shared" si="67"/>
        <v>0</v>
      </c>
      <c r="BG53" s="25">
        <f t="shared" si="64"/>
        <v>0</v>
      </c>
      <c r="BH53" s="25">
        <f t="shared" si="64"/>
        <v>0</v>
      </c>
      <c r="BI53" s="25">
        <f t="shared" si="64"/>
        <v>0</v>
      </c>
      <c r="BJ53" s="58"/>
      <c r="BK53" s="25">
        <f t="shared" si="65"/>
        <v>0</v>
      </c>
      <c r="BL53" s="25">
        <f t="shared" si="65"/>
        <v>0</v>
      </c>
      <c r="BM53" s="25"/>
      <c r="BN53" s="58"/>
      <c r="BO53" s="25">
        <f t="shared" si="60"/>
        <v>0</v>
      </c>
      <c r="BP53" s="58">
        <f t="shared" si="51"/>
        <v>0</v>
      </c>
      <c r="BQ53" s="61" t="e">
        <f t="shared" si="9"/>
        <v>#DIV/0!</v>
      </c>
      <c r="BR53" s="25">
        <f t="shared" si="42"/>
        <v>0</v>
      </c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58"/>
      <c r="CD53" s="58"/>
      <c r="CE53" s="58"/>
      <c r="CF53" s="58"/>
      <c r="CG53" s="58"/>
      <c r="CH53" s="58"/>
      <c r="CI53" s="58"/>
      <c r="CJ53" s="58"/>
      <c r="CK53" s="61" t="e">
        <f t="shared" si="10"/>
        <v>#DIV/0!</v>
      </c>
      <c r="CL53" s="25">
        <f t="shared" si="43"/>
        <v>0</v>
      </c>
      <c r="CM53" s="25">
        <f t="shared" si="52"/>
        <v>0</v>
      </c>
      <c r="CN53" s="25">
        <f t="shared" si="52"/>
        <v>0</v>
      </c>
      <c r="CO53" s="25">
        <f t="shared" si="52"/>
        <v>0</v>
      </c>
      <c r="CP53" s="25">
        <f t="shared" si="52"/>
        <v>0</v>
      </c>
      <c r="CQ53" s="25">
        <f t="shared" si="52"/>
        <v>0</v>
      </c>
      <c r="CR53" s="25">
        <f t="shared" si="52"/>
        <v>0</v>
      </c>
      <c r="CS53" s="25">
        <f>N53-BY53</f>
        <v>0</v>
      </c>
      <c r="CT53" s="25">
        <f>O53-BZ53</f>
        <v>0</v>
      </c>
      <c r="CU53" s="25">
        <f>P53-CA53</f>
        <v>0</v>
      </c>
      <c r="CV53" s="25">
        <f t="shared" si="68"/>
        <v>0</v>
      </c>
      <c r="CW53" s="25">
        <f t="shared" si="68"/>
        <v>0</v>
      </c>
      <c r="CX53" s="25">
        <f>T53-CD53</f>
        <v>0</v>
      </c>
      <c r="CY53" s="25">
        <f>U53-CE53</f>
        <v>0</v>
      </c>
      <c r="CZ53" s="25">
        <f>V53-CF53</f>
        <v>0</v>
      </c>
      <c r="DA53" s="25"/>
      <c r="DB53" s="25">
        <f>X53-CH53</f>
        <v>0</v>
      </c>
      <c r="DC53" s="25">
        <f t="shared" ref="DC53:DC61" si="69">Y53-CI53</f>
        <v>0</v>
      </c>
      <c r="DD53" s="25">
        <f>Z53-CJ53</f>
        <v>0</v>
      </c>
    </row>
    <row r="54" spans="1:109" ht="36" customHeight="1" x14ac:dyDescent="0.25">
      <c r="A54" s="192"/>
      <c r="B54" s="194" t="s">
        <v>178</v>
      </c>
      <c r="C54" s="21" t="s">
        <v>179</v>
      </c>
      <c r="D54" s="22" t="s">
        <v>180</v>
      </c>
      <c r="E54" s="23">
        <v>410</v>
      </c>
      <c r="F54" s="24" t="s">
        <v>109</v>
      </c>
      <c r="G54" s="25">
        <f t="shared" si="37"/>
        <v>50000000</v>
      </c>
      <c r="H54" s="48"/>
      <c r="I54" s="25">
        <v>50000000</v>
      </c>
      <c r="J54" s="25"/>
      <c r="K54" s="48"/>
      <c r="L54" s="33"/>
      <c r="M54" s="33"/>
      <c r="N54" s="33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6">
        <f t="shared" si="1"/>
        <v>4.1294599999999997E-3</v>
      </c>
      <c r="AB54" s="25">
        <f t="shared" si="38"/>
        <v>206473</v>
      </c>
      <c r="AC54" s="25"/>
      <c r="AD54" s="25">
        <f>+'[1]ENERO 2017'!$K$457</f>
        <v>206473</v>
      </c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6">
        <f t="shared" si="3"/>
        <v>0.99587053999999997</v>
      </c>
      <c r="AW54" s="25">
        <f t="shared" si="39"/>
        <v>49793527</v>
      </c>
      <c r="AX54" s="25">
        <f t="shared" si="49"/>
        <v>0</v>
      </c>
      <c r="AY54" s="25">
        <f t="shared" si="49"/>
        <v>49793527</v>
      </c>
      <c r="AZ54" s="25">
        <f t="shared" si="49"/>
        <v>0</v>
      </c>
      <c r="BA54" s="25">
        <f t="shared" si="63"/>
        <v>0</v>
      </c>
      <c r="BB54" s="25">
        <f t="shared" si="63"/>
        <v>0</v>
      </c>
      <c r="BC54" s="25">
        <f t="shared" si="63"/>
        <v>0</v>
      </c>
      <c r="BD54" s="25">
        <f t="shared" si="63"/>
        <v>0</v>
      </c>
      <c r="BE54" s="25">
        <f t="shared" si="63"/>
        <v>0</v>
      </c>
      <c r="BF54" s="25">
        <f t="shared" si="67"/>
        <v>0</v>
      </c>
      <c r="BG54" s="25">
        <f t="shared" si="64"/>
        <v>0</v>
      </c>
      <c r="BH54" s="25">
        <f t="shared" si="64"/>
        <v>0</v>
      </c>
      <c r="BI54" s="25">
        <f t="shared" si="64"/>
        <v>0</v>
      </c>
      <c r="BJ54" s="25">
        <f>+T54-AO54</f>
        <v>0</v>
      </c>
      <c r="BK54" s="25">
        <f t="shared" si="65"/>
        <v>0</v>
      </c>
      <c r="BL54" s="25">
        <f t="shared" si="65"/>
        <v>0</v>
      </c>
      <c r="BM54" s="25"/>
      <c r="BN54" s="25"/>
      <c r="BO54" s="25">
        <f t="shared" si="60"/>
        <v>0</v>
      </c>
      <c r="BP54" s="25">
        <f t="shared" si="51"/>
        <v>0</v>
      </c>
      <c r="BQ54" s="26">
        <f t="shared" si="9"/>
        <v>4.1294599999999997E-3</v>
      </c>
      <c r="BR54" s="25">
        <f t="shared" si="42"/>
        <v>206473</v>
      </c>
      <c r="BS54" s="25"/>
      <c r="BT54" s="25">
        <f>+'[1]ENERO 2017'!$H$455</f>
        <v>206473</v>
      </c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6">
        <f t="shared" si="10"/>
        <v>0.99587053999999997</v>
      </c>
      <c r="CL54" s="25">
        <f t="shared" si="43"/>
        <v>49793527</v>
      </c>
      <c r="CM54" s="25">
        <f t="shared" si="52"/>
        <v>0</v>
      </c>
      <c r="CN54" s="25">
        <f t="shared" si="52"/>
        <v>49793527</v>
      </c>
      <c r="CO54" s="25">
        <f t="shared" si="52"/>
        <v>0</v>
      </c>
      <c r="CP54" s="25">
        <f t="shared" si="52"/>
        <v>0</v>
      </c>
      <c r="CQ54" s="25">
        <f t="shared" si="52"/>
        <v>0</v>
      </c>
      <c r="CR54" s="25">
        <f t="shared" si="52"/>
        <v>0</v>
      </c>
      <c r="CS54" s="25">
        <f>+N54-BY54</f>
        <v>0</v>
      </c>
      <c r="CT54" s="25">
        <f>+O54-BZ54</f>
        <v>0</v>
      </c>
      <c r="CU54" s="25">
        <f>+P54-CA54</f>
        <v>0</v>
      </c>
      <c r="CV54" s="25">
        <f t="shared" si="68"/>
        <v>0</v>
      </c>
      <c r="CW54" s="25">
        <f t="shared" si="68"/>
        <v>0</v>
      </c>
      <c r="CX54" s="25">
        <f>+T54-CD54</f>
        <v>0</v>
      </c>
      <c r="CY54" s="25">
        <f>+U54-CE54</f>
        <v>0</v>
      </c>
      <c r="CZ54" s="25">
        <f>+V54-CF54</f>
        <v>0</v>
      </c>
      <c r="DA54" s="25"/>
      <c r="DB54" s="25">
        <f>+X54-CH54</f>
        <v>0</v>
      </c>
      <c r="DC54" s="25">
        <f t="shared" si="69"/>
        <v>0</v>
      </c>
      <c r="DD54" s="25">
        <f>+Z54-CJ54</f>
        <v>0</v>
      </c>
      <c r="DE54" s="46"/>
    </row>
    <row r="55" spans="1:109" ht="33.75" customHeight="1" x14ac:dyDescent="0.25">
      <c r="A55" s="192"/>
      <c r="B55" s="196"/>
      <c r="C55" s="21" t="s">
        <v>181</v>
      </c>
      <c r="D55" s="22" t="s">
        <v>182</v>
      </c>
      <c r="E55" s="23">
        <v>410</v>
      </c>
      <c r="F55" s="24" t="s">
        <v>183</v>
      </c>
      <c r="G55" s="25">
        <f t="shared" si="37"/>
        <v>55000000</v>
      </c>
      <c r="H55" s="48"/>
      <c r="I55" s="25"/>
      <c r="J55" s="25">
        <v>50000000</v>
      </c>
      <c r="K55" s="48"/>
      <c r="L55" s="33"/>
      <c r="M55" s="33"/>
      <c r="N55" s="33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>
        <v>5000000</v>
      </c>
      <c r="AA55" s="26">
        <f t="shared" si="1"/>
        <v>0</v>
      </c>
      <c r="AB55" s="25">
        <f t="shared" si="38"/>
        <v>0</v>
      </c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6">
        <f t="shared" si="3"/>
        <v>1</v>
      </c>
      <c r="AW55" s="25">
        <f t="shared" si="39"/>
        <v>55000000</v>
      </c>
      <c r="AX55" s="25">
        <f t="shared" si="49"/>
        <v>0</v>
      </c>
      <c r="AY55" s="25">
        <f t="shared" si="49"/>
        <v>0</v>
      </c>
      <c r="AZ55" s="25">
        <f t="shared" si="49"/>
        <v>50000000</v>
      </c>
      <c r="BA55" s="25">
        <f t="shared" si="63"/>
        <v>0</v>
      </c>
      <c r="BB55" s="25">
        <f t="shared" si="63"/>
        <v>0</v>
      </c>
      <c r="BC55" s="25">
        <f t="shared" si="63"/>
        <v>0</v>
      </c>
      <c r="BD55" s="25">
        <f t="shared" si="63"/>
        <v>0</v>
      </c>
      <c r="BE55" s="25">
        <f t="shared" si="63"/>
        <v>0</v>
      </c>
      <c r="BF55" s="25">
        <f t="shared" si="67"/>
        <v>0</v>
      </c>
      <c r="BG55" s="25">
        <f t="shared" si="64"/>
        <v>0</v>
      </c>
      <c r="BH55" s="25">
        <f t="shared" si="64"/>
        <v>0</v>
      </c>
      <c r="BI55" s="25">
        <f t="shared" si="64"/>
        <v>0</v>
      </c>
      <c r="BJ55" s="25"/>
      <c r="BK55" s="25">
        <f t="shared" si="65"/>
        <v>0</v>
      </c>
      <c r="BL55" s="25">
        <f t="shared" si="65"/>
        <v>0</v>
      </c>
      <c r="BM55" s="25"/>
      <c r="BN55" s="25"/>
      <c r="BO55" s="25">
        <f t="shared" si="60"/>
        <v>0</v>
      </c>
      <c r="BP55" s="25">
        <f t="shared" si="51"/>
        <v>5000000</v>
      </c>
      <c r="BQ55" s="26">
        <f t="shared" si="9"/>
        <v>0</v>
      </c>
      <c r="BR55" s="25">
        <f t="shared" si="42"/>
        <v>0</v>
      </c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6">
        <f t="shared" si="10"/>
        <v>1</v>
      </c>
      <c r="CL55" s="25">
        <f t="shared" si="43"/>
        <v>55000000</v>
      </c>
      <c r="CM55" s="25">
        <f t="shared" si="52"/>
        <v>0</v>
      </c>
      <c r="CN55" s="25">
        <f t="shared" si="52"/>
        <v>0</v>
      </c>
      <c r="CO55" s="25">
        <f t="shared" si="52"/>
        <v>50000000</v>
      </c>
      <c r="CP55" s="25">
        <f t="shared" si="52"/>
        <v>0</v>
      </c>
      <c r="CQ55" s="25">
        <f t="shared" si="52"/>
        <v>0</v>
      </c>
      <c r="CR55" s="25">
        <f t="shared" si="52"/>
        <v>0</v>
      </c>
      <c r="CS55" s="25">
        <f>N55-BY55</f>
        <v>0</v>
      </c>
      <c r="CT55" s="25">
        <f>O55-BZ55</f>
        <v>0</v>
      </c>
      <c r="CU55" s="25">
        <f>P55-CA55</f>
        <v>0</v>
      </c>
      <c r="CV55" s="25">
        <f t="shared" si="68"/>
        <v>0</v>
      </c>
      <c r="CW55" s="25">
        <f t="shared" si="68"/>
        <v>0</v>
      </c>
      <c r="CX55" s="25">
        <f>T55-CD55</f>
        <v>0</v>
      </c>
      <c r="CY55" s="25">
        <f>U55-CE55</f>
        <v>0</v>
      </c>
      <c r="CZ55" s="25">
        <f>V55-CF55</f>
        <v>0</v>
      </c>
      <c r="DA55" s="25"/>
      <c r="DB55" s="25">
        <f>X55-CH55</f>
        <v>0</v>
      </c>
      <c r="DC55" s="25">
        <f t="shared" si="69"/>
        <v>0</v>
      </c>
      <c r="DD55" s="25">
        <f>Z55-CJ55</f>
        <v>5000000</v>
      </c>
      <c r="DE55" s="46"/>
    </row>
    <row r="56" spans="1:109" ht="51.75" customHeight="1" x14ac:dyDescent="0.25">
      <c r="A56" s="192"/>
      <c r="B56" s="194" t="s">
        <v>184</v>
      </c>
      <c r="C56" s="21" t="s">
        <v>185</v>
      </c>
      <c r="D56" s="22" t="s">
        <v>186</v>
      </c>
      <c r="E56" s="23">
        <v>410</v>
      </c>
      <c r="F56" s="24" t="s">
        <v>187</v>
      </c>
      <c r="G56" s="25">
        <f t="shared" si="37"/>
        <v>40000000</v>
      </c>
      <c r="H56" s="33"/>
      <c r="I56" s="25"/>
      <c r="J56" s="25">
        <v>20000000</v>
      </c>
      <c r="K56" s="33"/>
      <c r="L56" s="33"/>
      <c r="M56" s="33"/>
      <c r="N56" s="33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>
        <v>20000000</v>
      </c>
      <c r="AA56" s="26">
        <f t="shared" si="1"/>
        <v>0</v>
      </c>
      <c r="AB56" s="25">
        <f t="shared" si="38"/>
        <v>0</v>
      </c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6">
        <f t="shared" si="3"/>
        <v>1</v>
      </c>
      <c r="AW56" s="25">
        <f t="shared" si="39"/>
        <v>40000000</v>
      </c>
      <c r="AX56" s="25">
        <f t="shared" si="49"/>
        <v>0</v>
      </c>
      <c r="AY56" s="25">
        <f t="shared" si="49"/>
        <v>0</v>
      </c>
      <c r="AZ56" s="25">
        <f t="shared" si="49"/>
        <v>20000000</v>
      </c>
      <c r="BA56" s="25">
        <f t="shared" si="63"/>
        <v>0</v>
      </c>
      <c r="BB56" s="25">
        <f t="shared" si="63"/>
        <v>0</v>
      </c>
      <c r="BC56" s="25">
        <f t="shared" si="63"/>
        <v>0</v>
      </c>
      <c r="BD56" s="25">
        <f t="shared" si="63"/>
        <v>0</v>
      </c>
      <c r="BE56" s="25">
        <f t="shared" si="63"/>
        <v>0</v>
      </c>
      <c r="BF56" s="25">
        <f t="shared" si="67"/>
        <v>0</v>
      </c>
      <c r="BG56" s="25">
        <f t="shared" si="64"/>
        <v>0</v>
      </c>
      <c r="BH56" s="25">
        <f t="shared" si="64"/>
        <v>0</v>
      </c>
      <c r="BI56" s="25">
        <f t="shared" si="64"/>
        <v>0</v>
      </c>
      <c r="BJ56" s="25">
        <f t="shared" si="64"/>
        <v>0</v>
      </c>
      <c r="BK56" s="25">
        <f t="shared" si="65"/>
        <v>0</v>
      </c>
      <c r="BL56" s="25">
        <f t="shared" si="65"/>
        <v>0</v>
      </c>
      <c r="BM56" s="25"/>
      <c r="BN56" s="25"/>
      <c r="BO56" s="25">
        <f t="shared" si="60"/>
        <v>0</v>
      </c>
      <c r="BP56" s="25">
        <f t="shared" si="51"/>
        <v>20000000</v>
      </c>
      <c r="BQ56" s="26">
        <f t="shared" si="9"/>
        <v>0</v>
      </c>
      <c r="BR56" s="25">
        <f t="shared" si="42"/>
        <v>0</v>
      </c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6">
        <f t="shared" si="10"/>
        <v>1</v>
      </c>
      <c r="CL56" s="25">
        <f t="shared" si="43"/>
        <v>40000000</v>
      </c>
      <c r="CM56" s="25">
        <f t="shared" si="52"/>
        <v>0</v>
      </c>
      <c r="CN56" s="25">
        <f t="shared" si="52"/>
        <v>0</v>
      </c>
      <c r="CO56" s="25">
        <f t="shared" si="52"/>
        <v>20000000</v>
      </c>
      <c r="CP56" s="25">
        <f t="shared" si="52"/>
        <v>0</v>
      </c>
      <c r="CQ56" s="25">
        <f t="shared" si="52"/>
        <v>0</v>
      </c>
      <c r="CR56" s="25">
        <f t="shared" si="52"/>
        <v>0</v>
      </c>
      <c r="CS56" s="25">
        <f t="shared" ref="CS56:CT61" si="70">+N56-BY56</f>
        <v>0</v>
      </c>
      <c r="CT56" s="25">
        <f t="shared" si="70"/>
        <v>0</v>
      </c>
      <c r="CU56" s="25">
        <f t="shared" ref="CU56:CU61" si="71">P56-CA56</f>
        <v>0</v>
      </c>
      <c r="CV56" s="25">
        <f t="shared" si="68"/>
        <v>0</v>
      </c>
      <c r="CW56" s="25">
        <f t="shared" si="68"/>
        <v>0</v>
      </c>
      <c r="CX56" s="25">
        <f t="shared" ref="CX56:CZ61" si="72">+T56-CD56</f>
        <v>0</v>
      </c>
      <c r="CY56" s="25">
        <f t="shared" si="72"/>
        <v>0</v>
      </c>
      <c r="CZ56" s="25">
        <f t="shared" si="72"/>
        <v>0</v>
      </c>
      <c r="DA56" s="25"/>
      <c r="DB56" s="25">
        <f t="shared" ref="DB56:DB61" si="73">+X56-CH56</f>
        <v>0</v>
      </c>
      <c r="DC56" s="25">
        <f t="shared" si="69"/>
        <v>0</v>
      </c>
      <c r="DD56" s="25">
        <f t="shared" ref="DD56:DD61" si="74">+Z56-CJ56</f>
        <v>20000000</v>
      </c>
    </row>
    <row r="57" spans="1:109" ht="34.5" customHeight="1" x14ac:dyDescent="0.25">
      <c r="A57" s="192"/>
      <c r="B57" s="195"/>
      <c r="C57" s="21" t="s">
        <v>188</v>
      </c>
      <c r="D57" s="22" t="s">
        <v>189</v>
      </c>
      <c r="E57" s="23">
        <v>410</v>
      </c>
      <c r="F57" s="24" t="s">
        <v>109</v>
      </c>
      <c r="G57" s="25">
        <f t="shared" si="37"/>
        <v>10000000</v>
      </c>
      <c r="H57" s="33"/>
      <c r="I57" s="25"/>
      <c r="J57" s="25">
        <v>10000000</v>
      </c>
      <c r="K57" s="33"/>
      <c r="L57" s="33"/>
      <c r="M57" s="33"/>
      <c r="N57" s="33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6">
        <f t="shared" si="1"/>
        <v>0</v>
      </c>
      <c r="AB57" s="25">
        <f t="shared" si="38"/>
        <v>0</v>
      </c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6">
        <f t="shared" si="3"/>
        <v>1</v>
      </c>
      <c r="AW57" s="25">
        <f t="shared" si="39"/>
        <v>10000000</v>
      </c>
      <c r="AX57" s="25">
        <f t="shared" si="49"/>
        <v>0</v>
      </c>
      <c r="AY57" s="25">
        <f t="shared" si="49"/>
        <v>0</v>
      </c>
      <c r="AZ57" s="25">
        <f t="shared" si="49"/>
        <v>10000000</v>
      </c>
      <c r="BA57" s="25">
        <f t="shared" si="63"/>
        <v>0</v>
      </c>
      <c r="BB57" s="25">
        <f t="shared" si="63"/>
        <v>0</v>
      </c>
      <c r="BC57" s="25">
        <f t="shared" si="63"/>
        <v>0</v>
      </c>
      <c r="BD57" s="25">
        <f t="shared" si="63"/>
        <v>0</v>
      </c>
      <c r="BE57" s="25">
        <f t="shared" si="63"/>
        <v>0</v>
      </c>
      <c r="BF57" s="25">
        <f t="shared" si="67"/>
        <v>0</v>
      </c>
      <c r="BG57" s="25">
        <f t="shared" si="64"/>
        <v>0</v>
      </c>
      <c r="BH57" s="25">
        <f t="shared" si="64"/>
        <v>0</v>
      </c>
      <c r="BI57" s="25">
        <f t="shared" si="64"/>
        <v>0</v>
      </c>
      <c r="BJ57" s="25">
        <f t="shared" si="64"/>
        <v>0</v>
      </c>
      <c r="BK57" s="25">
        <f t="shared" si="65"/>
        <v>0</v>
      </c>
      <c r="BL57" s="25">
        <f t="shared" si="65"/>
        <v>0</v>
      </c>
      <c r="BM57" s="25"/>
      <c r="BN57" s="25"/>
      <c r="BO57" s="25">
        <f t="shared" si="60"/>
        <v>0</v>
      </c>
      <c r="BP57" s="25">
        <f t="shared" si="51"/>
        <v>0</v>
      </c>
      <c r="BQ57" s="26">
        <f t="shared" si="9"/>
        <v>0</v>
      </c>
      <c r="BR57" s="25">
        <f t="shared" si="42"/>
        <v>0</v>
      </c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6">
        <f t="shared" si="10"/>
        <v>1</v>
      </c>
      <c r="CL57" s="25">
        <f t="shared" si="43"/>
        <v>10000000</v>
      </c>
      <c r="CM57" s="25">
        <f t="shared" si="52"/>
        <v>0</v>
      </c>
      <c r="CN57" s="25">
        <f t="shared" si="52"/>
        <v>0</v>
      </c>
      <c r="CO57" s="25">
        <f t="shared" si="52"/>
        <v>10000000</v>
      </c>
      <c r="CP57" s="25">
        <f t="shared" si="52"/>
        <v>0</v>
      </c>
      <c r="CQ57" s="25">
        <f t="shared" si="52"/>
        <v>0</v>
      </c>
      <c r="CR57" s="25">
        <f t="shared" si="52"/>
        <v>0</v>
      </c>
      <c r="CS57" s="25">
        <f t="shared" si="70"/>
        <v>0</v>
      </c>
      <c r="CT57" s="25">
        <f t="shared" si="70"/>
        <v>0</v>
      </c>
      <c r="CU57" s="25">
        <f t="shared" si="71"/>
        <v>0</v>
      </c>
      <c r="CV57" s="25">
        <f t="shared" si="68"/>
        <v>0</v>
      </c>
      <c r="CW57" s="25">
        <f t="shared" si="68"/>
        <v>0</v>
      </c>
      <c r="CX57" s="25">
        <f t="shared" si="72"/>
        <v>0</v>
      </c>
      <c r="CY57" s="25">
        <f t="shared" si="72"/>
        <v>0</v>
      </c>
      <c r="CZ57" s="25">
        <f t="shared" si="72"/>
        <v>0</v>
      </c>
      <c r="DA57" s="25"/>
      <c r="DB57" s="25">
        <f t="shared" si="73"/>
        <v>0</v>
      </c>
      <c r="DC57" s="25">
        <f t="shared" si="69"/>
        <v>0</v>
      </c>
      <c r="DD57" s="25">
        <f t="shared" si="74"/>
        <v>0</v>
      </c>
    </row>
    <row r="58" spans="1:109" ht="35.25" customHeight="1" x14ac:dyDescent="0.25">
      <c r="A58" s="192"/>
      <c r="B58" s="195"/>
      <c r="C58" s="21" t="s">
        <v>190</v>
      </c>
      <c r="D58" s="22" t="s">
        <v>191</v>
      </c>
      <c r="E58" s="23">
        <v>410</v>
      </c>
      <c r="F58" s="24" t="s">
        <v>109</v>
      </c>
      <c r="G58" s="25">
        <f t="shared" si="37"/>
        <v>70000000</v>
      </c>
      <c r="H58" s="33"/>
      <c r="I58" s="25"/>
      <c r="J58" s="25">
        <v>70000000</v>
      </c>
      <c r="K58" s="33"/>
      <c r="L58" s="33"/>
      <c r="M58" s="33"/>
      <c r="N58" s="33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6">
        <f t="shared" si="1"/>
        <v>0</v>
      </c>
      <c r="AB58" s="25">
        <f t="shared" si="38"/>
        <v>0</v>
      </c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6">
        <f t="shared" si="3"/>
        <v>1</v>
      </c>
      <c r="AW58" s="25">
        <f t="shared" si="39"/>
        <v>70000000</v>
      </c>
      <c r="AX58" s="25">
        <f t="shared" si="49"/>
        <v>0</v>
      </c>
      <c r="AY58" s="25">
        <f t="shared" si="49"/>
        <v>0</v>
      </c>
      <c r="AZ58" s="25">
        <f t="shared" si="49"/>
        <v>70000000</v>
      </c>
      <c r="BA58" s="25">
        <f t="shared" si="63"/>
        <v>0</v>
      </c>
      <c r="BB58" s="25">
        <f t="shared" si="63"/>
        <v>0</v>
      </c>
      <c r="BC58" s="25">
        <f t="shared" si="63"/>
        <v>0</v>
      </c>
      <c r="BD58" s="25">
        <f t="shared" si="63"/>
        <v>0</v>
      </c>
      <c r="BE58" s="25">
        <f t="shared" si="63"/>
        <v>0</v>
      </c>
      <c r="BF58" s="25">
        <f t="shared" si="67"/>
        <v>0</v>
      </c>
      <c r="BG58" s="25">
        <f t="shared" si="64"/>
        <v>0</v>
      </c>
      <c r="BH58" s="25">
        <f t="shared" si="64"/>
        <v>0</v>
      </c>
      <c r="BI58" s="25">
        <f t="shared" si="64"/>
        <v>0</v>
      </c>
      <c r="BJ58" s="25">
        <f t="shared" si="64"/>
        <v>0</v>
      </c>
      <c r="BK58" s="25">
        <f t="shared" si="65"/>
        <v>0</v>
      </c>
      <c r="BL58" s="25">
        <f t="shared" si="65"/>
        <v>0</v>
      </c>
      <c r="BM58" s="25"/>
      <c r="BN58" s="25"/>
      <c r="BO58" s="25">
        <f t="shared" si="60"/>
        <v>0</v>
      </c>
      <c r="BP58" s="25">
        <f t="shared" si="51"/>
        <v>0</v>
      </c>
      <c r="BQ58" s="26">
        <f t="shared" si="9"/>
        <v>0</v>
      </c>
      <c r="BR58" s="25">
        <f t="shared" si="42"/>
        <v>0</v>
      </c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6">
        <f t="shared" si="10"/>
        <v>1</v>
      </c>
      <c r="CL58" s="25">
        <f t="shared" si="43"/>
        <v>70000000</v>
      </c>
      <c r="CM58" s="25">
        <f t="shared" si="52"/>
        <v>0</v>
      </c>
      <c r="CN58" s="25">
        <f t="shared" si="52"/>
        <v>0</v>
      </c>
      <c r="CO58" s="25">
        <f t="shared" si="52"/>
        <v>70000000</v>
      </c>
      <c r="CP58" s="25">
        <f t="shared" si="52"/>
        <v>0</v>
      </c>
      <c r="CQ58" s="25">
        <f t="shared" si="52"/>
        <v>0</v>
      </c>
      <c r="CR58" s="25">
        <f t="shared" si="52"/>
        <v>0</v>
      </c>
      <c r="CS58" s="25">
        <f t="shared" si="70"/>
        <v>0</v>
      </c>
      <c r="CT58" s="25">
        <f t="shared" si="70"/>
        <v>0</v>
      </c>
      <c r="CU58" s="25">
        <f t="shared" si="71"/>
        <v>0</v>
      </c>
      <c r="CV58" s="25">
        <f t="shared" si="68"/>
        <v>0</v>
      </c>
      <c r="CW58" s="25">
        <f t="shared" si="68"/>
        <v>0</v>
      </c>
      <c r="CX58" s="25">
        <f t="shared" si="72"/>
        <v>0</v>
      </c>
      <c r="CY58" s="25">
        <f t="shared" si="72"/>
        <v>0</v>
      </c>
      <c r="CZ58" s="25">
        <f t="shared" si="72"/>
        <v>0</v>
      </c>
      <c r="DA58" s="25"/>
      <c r="DB58" s="25">
        <f t="shared" si="73"/>
        <v>0</v>
      </c>
      <c r="DC58" s="25">
        <f t="shared" si="69"/>
        <v>0</v>
      </c>
      <c r="DD58" s="25">
        <f t="shared" si="74"/>
        <v>0</v>
      </c>
    </row>
    <row r="59" spans="1:109" ht="23.25" customHeight="1" x14ac:dyDescent="0.25">
      <c r="A59" s="192"/>
      <c r="B59" s="195"/>
      <c r="C59" s="21" t="s">
        <v>192</v>
      </c>
      <c r="D59" s="22" t="s">
        <v>193</v>
      </c>
      <c r="E59" s="23">
        <v>410</v>
      </c>
      <c r="F59" s="24" t="s">
        <v>109</v>
      </c>
      <c r="G59" s="25">
        <f t="shared" si="37"/>
        <v>25000000</v>
      </c>
      <c r="H59" s="33"/>
      <c r="I59" s="25">
        <v>25000000</v>
      </c>
      <c r="J59" s="33"/>
      <c r="K59" s="33"/>
      <c r="L59" s="33"/>
      <c r="M59" s="33"/>
      <c r="N59" s="33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6">
        <f t="shared" si="1"/>
        <v>6.3429999999999997E-3</v>
      </c>
      <c r="AB59" s="25">
        <f t="shared" si="38"/>
        <v>158575</v>
      </c>
      <c r="AC59" s="25"/>
      <c r="AD59" s="25">
        <f>+'[1]ENERO 2017'!$K$491</f>
        <v>158575</v>
      </c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6">
        <f t="shared" si="3"/>
        <v>0.99365700000000001</v>
      </c>
      <c r="AW59" s="25">
        <f t="shared" si="39"/>
        <v>24841425</v>
      </c>
      <c r="AX59" s="25">
        <f t="shared" si="49"/>
        <v>0</v>
      </c>
      <c r="AY59" s="25">
        <f t="shared" si="49"/>
        <v>24841425</v>
      </c>
      <c r="AZ59" s="25">
        <f t="shared" si="49"/>
        <v>0</v>
      </c>
      <c r="BA59" s="25">
        <f t="shared" si="63"/>
        <v>0</v>
      </c>
      <c r="BB59" s="25">
        <f t="shared" si="63"/>
        <v>0</v>
      </c>
      <c r="BC59" s="25">
        <f t="shared" si="63"/>
        <v>0</v>
      </c>
      <c r="BD59" s="25">
        <f t="shared" si="63"/>
        <v>0</v>
      </c>
      <c r="BE59" s="25">
        <f t="shared" si="63"/>
        <v>0</v>
      </c>
      <c r="BF59" s="25">
        <f t="shared" si="67"/>
        <v>0</v>
      </c>
      <c r="BG59" s="25">
        <f t="shared" si="64"/>
        <v>0</v>
      </c>
      <c r="BH59" s="25">
        <f t="shared" si="64"/>
        <v>0</v>
      </c>
      <c r="BI59" s="25">
        <f t="shared" si="64"/>
        <v>0</v>
      </c>
      <c r="BJ59" s="25">
        <f t="shared" si="64"/>
        <v>0</v>
      </c>
      <c r="BK59" s="25">
        <f t="shared" si="65"/>
        <v>0</v>
      </c>
      <c r="BL59" s="25">
        <f t="shared" si="65"/>
        <v>0</v>
      </c>
      <c r="BM59" s="25"/>
      <c r="BN59" s="25"/>
      <c r="BO59" s="25">
        <f t="shared" si="60"/>
        <v>0</v>
      </c>
      <c r="BP59" s="25">
        <f t="shared" si="51"/>
        <v>0</v>
      </c>
      <c r="BQ59" s="26">
        <f t="shared" si="9"/>
        <v>0</v>
      </c>
      <c r="BR59" s="25">
        <f t="shared" si="42"/>
        <v>0</v>
      </c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6">
        <f t="shared" si="10"/>
        <v>1</v>
      </c>
      <c r="CL59" s="25">
        <f t="shared" si="43"/>
        <v>25000000</v>
      </c>
      <c r="CM59" s="25">
        <f t="shared" si="52"/>
        <v>0</v>
      </c>
      <c r="CN59" s="25">
        <f t="shared" si="52"/>
        <v>25000000</v>
      </c>
      <c r="CO59" s="25">
        <f t="shared" si="52"/>
        <v>0</v>
      </c>
      <c r="CP59" s="25">
        <f t="shared" si="52"/>
        <v>0</v>
      </c>
      <c r="CQ59" s="25">
        <f t="shared" si="52"/>
        <v>0</v>
      </c>
      <c r="CR59" s="25">
        <f t="shared" si="52"/>
        <v>0</v>
      </c>
      <c r="CS59" s="25">
        <f t="shared" si="70"/>
        <v>0</v>
      </c>
      <c r="CT59" s="25">
        <f t="shared" si="70"/>
        <v>0</v>
      </c>
      <c r="CU59" s="25">
        <f t="shared" si="71"/>
        <v>0</v>
      </c>
      <c r="CV59" s="25">
        <f t="shared" si="68"/>
        <v>0</v>
      </c>
      <c r="CW59" s="25">
        <f t="shared" si="68"/>
        <v>0</v>
      </c>
      <c r="CX59" s="25">
        <f t="shared" si="72"/>
        <v>0</v>
      </c>
      <c r="CY59" s="25">
        <f t="shared" si="72"/>
        <v>0</v>
      </c>
      <c r="CZ59" s="25">
        <f t="shared" si="72"/>
        <v>0</v>
      </c>
      <c r="DA59" s="25"/>
      <c r="DB59" s="25">
        <f t="shared" si="73"/>
        <v>0</v>
      </c>
      <c r="DC59" s="25">
        <f t="shared" si="69"/>
        <v>0</v>
      </c>
      <c r="DD59" s="25">
        <f t="shared" si="74"/>
        <v>0</v>
      </c>
    </row>
    <row r="60" spans="1:109" ht="35.25" customHeight="1" x14ac:dyDescent="0.25">
      <c r="A60" s="192"/>
      <c r="B60" s="195"/>
      <c r="C60" s="21" t="s">
        <v>194</v>
      </c>
      <c r="D60" s="22" t="s">
        <v>195</v>
      </c>
      <c r="E60" s="23">
        <v>410</v>
      </c>
      <c r="F60" s="24" t="s">
        <v>109</v>
      </c>
      <c r="G60" s="25">
        <f t="shared" si="37"/>
        <v>25000000</v>
      </c>
      <c r="H60" s="33"/>
      <c r="I60" s="25">
        <v>25000000</v>
      </c>
      <c r="J60" s="33"/>
      <c r="K60" s="33"/>
      <c r="L60" s="33"/>
      <c r="M60" s="33"/>
      <c r="N60" s="33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6">
        <f t="shared" si="1"/>
        <v>1</v>
      </c>
      <c r="AB60" s="25">
        <f t="shared" si="38"/>
        <v>25000000</v>
      </c>
      <c r="AC60" s="25"/>
      <c r="AD60" s="25">
        <f>+'[1]ENERO 2017'!$K$498</f>
        <v>25000000</v>
      </c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6">
        <f t="shared" si="3"/>
        <v>0</v>
      </c>
      <c r="AW60" s="25">
        <f t="shared" si="39"/>
        <v>0</v>
      </c>
      <c r="AX60" s="25">
        <f t="shared" si="49"/>
        <v>0</v>
      </c>
      <c r="AY60" s="25">
        <f t="shared" si="49"/>
        <v>0</v>
      </c>
      <c r="AZ60" s="25">
        <f t="shared" si="49"/>
        <v>0</v>
      </c>
      <c r="BA60" s="25">
        <f t="shared" si="63"/>
        <v>0</v>
      </c>
      <c r="BB60" s="25">
        <f t="shared" si="63"/>
        <v>0</v>
      </c>
      <c r="BC60" s="25">
        <f t="shared" si="63"/>
        <v>0</v>
      </c>
      <c r="BD60" s="25">
        <f t="shared" si="63"/>
        <v>0</v>
      </c>
      <c r="BE60" s="25">
        <f t="shared" si="63"/>
        <v>0</v>
      </c>
      <c r="BF60" s="25">
        <f t="shared" si="67"/>
        <v>0</v>
      </c>
      <c r="BG60" s="25">
        <f t="shared" si="64"/>
        <v>0</v>
      </c>
      <c r="BH60" s="25">
        <f t="shared" si="64"/>
        <v>0</v>
      </c>
      <c r="BI60" s="25">
        <f t="shared" si="64"/>
        <v>0</v>
      </c>
      <c r="BJ60" s="25">
        <f t="shared" si="64"/>
        <v>0</v>
      </c>
      <c r="BK60" s="25">
        <f t="shared" si="65"/>
        <v>0</v>
      </c>
      <c r="BL60" s="25">
        <f t="shared" si="65"/>
        <v>0</v>
      </c>
      <c r="BM60" s="25"/>
      <c r="BN60" s="25"/>
      <c r="BO60" s="25">
        <f t="shared" si="60"/>
        <v>0</v>
      </c>
      <c r="BP60" s="25">
        <f t="shared" si="51"/>
        <v>0</v>
      </c>
      <c r="BQ60" s="26">
        <f t="shared" si="9"/>
        <v>0</v>
      </c>
      <c r="BR60" s="25">
        <f t="shared" si="42"/>
        <v>0</v>
      </c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6">
        <f t="shared" si="10"/>
        <v>1</v>
      </c>
      <c r="CL60" s="25">
        <f t="shared" si="43"/>
        <v>25000000</v>
      </c>
      <c r="CM60" s="25">
        <f t="shared" si="52"/>
        <v>0</v>
      </c>
      <c r="CN60" s="25">
        <f t="shared" si="52"/>
        <v>25000000</v>
      </c>
      <c r="CO60" s="25">
        <f t="shared" si="52"/>
        <v>0</v>
      </c>
      <c r="CP60" s="25">
        <f t="shared" si="52"/>
        <v>0</v>
      </c>
      <c r="CQ60" s="25">
        <f t="shared" si="52"/>
        <v>0</v>
      </c>
      <c r="CR60" s="25">
        <f t="shared" si="52"/>
        <v>0</v>
      </c>
      <c r="CS60" s="25">
        <f t="shared" si="70"/>
        <v>0</v>
      </c>
      <c r="CT60" s="25">
        <f t="shared" si="70"/>
        <v>0</v>
      </c>
      <c r="CU60" s="25">
        <f t="shared" si="71"/>
        <v>0</v>
      </c>
      <c r="CV60" s="25">
        <f t="shared" si="68"/>
        <v>0</v>
      </c>
      <c r="CW60" s="25">
        <f t="shared" si="68"/>
        <v>0</v>
      </c>
      <c r="CX60" s="25">
        <f t="shared" si="72"/>
        <v>0</v>
      </c>
      <c r="CY60" s="25">
        <f t="shared" si="72"/>
        <v>0</v>
      </c>
      <c r="CZ60" s="25">
        <f t="shared" si="72"/>
        <v>0</v>
      </c>
      <c r="DA60" s="25"/>
      <c r="DB60" s="25">
        <f t="shared" si="73"/>
        <v>0</v>
      </c>
      <c r="DC60" s="25">
        <f t="shared" si="69"/>
        <v>0</v>
      </c>
      <c r="DD60" s="25">
        <f t="shared" si="74"/>
        <v>0</v>
      </c>
    </row>
    <row r="61" spans="1:109" ht="35.25" customHeight="1" x14ac:dyDescent="0.25">
      <c r="A61" s="193"/>
      <c r="B61" s="196"/>
      <c r="C61" s="21" t="s">
        <v>196</v>
      </c>
      <c r="D61" s="22" t="s">
        <v>197</v>
      </c>
      <c r="E61" s="23">
        <v>410</v>
      </c>
      <c r="F61" s="24" t="s">
        <v>198</v>
      </c>
      <c r="G61" s="25">
        <f t="shared" si="37"/>
        <v>20000000</v>
      </c>
      <c r="H61" s="33"/>
      <c r="I61" s="33"/>
      <c r="J61" s="33"/>
      <c r="K61" s="33"/>
      <c r="L61" s="33"/>
      <c r="M61" s="33"/>
      <c r="N61" s="33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>
        <v>20000000</v>
      </c>
      <c r="AA61" s="26">
        <f t="shared" si="1"/>
        <v>0.56333334999999995</v>
      </c>
      <c r="AB61" s="25">
        <f t="shared" si="38"/>
        <v>11266667</v>
      </c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>
        <f>+'[1]ENERO 2017'!$T$505</f>
        <v>11266667</v>
      </c>
      <c r="AV61" s="26">
        <f t="shared" si="3"/>
        <v>0.43666665000000005</v>
      </c>
      <c r="AW61" s="25">
        <f t="shared" si="39"/>
        <v>8733333</v>
      </c>
      <c r="AX61" s="25">
        <f t="shared" si="49"/>
        <v>0</v>
      </c>
      <c r="AY61" s="25">
        <f t="shared" si="49"/>
        <v>0</v>
      </c>
      <c r="AZ61" s="25">
        <f t="shared" si="49"/>
        <v>0</v>
      </c>
      <c r="BA61" s="25">
        <f t="shared" si="63"/>
        <v>0</v>
      </c>
      <c r="BB61" s="25">
        <f t="shared" si="63"/>
        <v>0</v>
      </c>
      <c r="BC61" s="25">
        <f t="shared" si="63"/>
        <v>0</v>
      </c>
      <c r="BD61" s="25">
        <f t="shared" si="63"/>
        <v>0</v>
      </c>
      <c r="BE61" s="25">
        <f t="shared" si="63"/>
        <v>0</v>
      </c>
      <c r="BF61" s="25">
        <f t="shared" si="67"/>
        <v>0</v>
      </c>
      <c r="BG61" s="25">
        <f t="shared" si="64"/>
        <v>0</v>
      </c>
      <c r="BH61" s="25">
        <f t="shared" si="64"/>
        <v>0</v>
      </c>
      <c r="BI61" s="25">
        <f t="shared" si="64"/>
        <v>0</v>
      </c>
      <c r="BJ61" s="25">
        <f t="shared" si="64"/>
        <v>0</v>
      </c>
      <c r="BK61" s="25">
        <f t="shared" si="65"/>
        <v>0</v>
      </c>
      <c r="BL61" s="25">
        <f t="shared" si="65"/>
        <v>0</v>
      </c>
      <c r="BM61" s="25"/>
      <c r="BN61" s="25"/>
      <c r="BO61" s="25">
        <f t="shared" si="60"/>
        <v>0</v>
      </c>
      <c r="BP61" s="25">
        <f t="shared" si="51"/>
        <v>8733333</v>
      </c>
      <c r="BQ61" s="26">
        <f t="shared" si="9"/>
        <v>0.56333334999999995</v>
      </c>
      <c r="BR61" s="25">
        <f t="shared" si="42"/>
        <v>11266667</v>
      </c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>
        <f>+'[1]ENERO 2017'!$H$503</f>
        <v>11266667</v>
      </c>
      <c r="CK61" s="26">
        <f t="shared" si="10"/>
        <v>0.43666665000000005</v>
      </c>
      <c r="CL61" s="25">
        <f t="shared" si="43"/>
        <v>8733333</v>
      </c>
      <c r="CM61" s="25">
        <f t="shared" si="52"/>
        <v>0</v>
      </c>
      <c r="CN61" s="25">
        <f t="shared" si="52"/>
        <v>0</v>
      </c>
      <c r="CO61" s="25">
        <f t="shared" si="52"/>
        <v>0</v>
      </c>
      <c r="CP61" s="25">
        <f t="shared" si="52"/>
        <v>0</v>
      </c>
      <c r="CQ61" s="25">
        <f t="shared" si="52"/>
        <v>0</v>
      </c>
      <c r="CR61" s="25">
        <f t="shared" si="52"/>
        <v>0</v>
      </c>
      <c r="CS61" s="25">
        <f t="shared" si="70"/>
        <v>0</v>
      </c>
      <c r="CT61" s="25">
        <f t="shared" si="70"/>
        <v>0</v>
      </c>
      <c r="CU61" s="25">
        <f t="shared" si="71"/>
        <v>0</v>
      </c>
      <c r="CV61" s="25">
        <f t="shared" si="68"/>
        <v>0</v>
      </c>
      <c r="CW61" s="25">
        <f t="shared" si="68"/>
        <v>0</v>
      </c>
      <c r="CX61" s="25">
        <f t="shared" si="72"/>
        <v>0</v>
      </c>
      <c r="CY61" s="25">
        <f t="shared" si="72"/>
        <v>0</v>
      </c>
      <c r="CZ61" s="25">
        <f t="shared" si="72"/>
        <v>0</v>
      </c>
      <c r="DA61" s="25"/>
      <c r="DB61" s="25">
        <f t="shared" si="73"/>
        <v>0</v>
      </c>
      <c r="DC61" s="25">
        <f t="shared" si="69"/>
        <v>0</v>
      </c>
      <c r="DD61" s="25">
        <f t="shared" si="74"/>
        <v>8733333</v>
      </c>
    </row>
    <row r="62" spans="1:109" s="46" customFormat="1" ht="22.5" customHeight="1" thickBot="1" x14ac:dyDescent="0.3">
      <c r="A62" s="63"/>
      <c r="B62" s="223" t="s">
        <v>199</v>
      </c>
      <c r="C62" s="223"/>
      <c r="D62" s="223"/>
      <c r="E62" s="223"/>
      <c r="F62" s="64"/>
      <c r="G62" s="65">
        <f t="shared" ref="G62:Z62" si="75">SUM(G26:G61)</f>
        <v>5874275758</v>
      </c>
      <c r="H62" s="65">
        <f t="shared" si="75"/>
        <v>0</v>
      </c>
      <c r="I62" s="65">
        <f t="shared" si="75"/>
        <v>500000000</v>
      </c>
      <c r="J62" s="65">
        <f t="shared" si="75"/>
        <v>2550000000</v>
      </c>
      <c r="K62" s="65">
        <f t="shared" si="75"/>
        <v>0</v>
      </c>
      <c r="L62" s="65">
        <f t="shared" si="75"/>
        <v>0</v>
      </c>
      <c r="M62" s="65">
        <f t="shared" si="75"/>
        <v>0</v>
      </c>
      <c r="N62" s="65">
        <f t="shared" si="75"/>
        <v>0</v>
      </c>
      <c r="O62" s="65">
        <f t="shared" si="75"/>
        <v>0</v>
      </c>
      <c r="P62" s="65">
        <f t="shared" si="75"/>
        <v>0</v>
      </c>
      <c r="Q62" s="65">
        <f t="shared" si="75"/>
        <v>0</v>
      </c>
      <c r="R62" s="65">
        <f t="shared" si="75"/>
        <v>2500000000</v>
      </c>
      <c r="S62" s="65">
        <f t="shared" si="75"/>
        <v>0</v>
      </c>
      <c r="T62" s="65">
        <f t="shared" si="75"/>
        <v>0</v>
      </c>
      <c r="U62" s="65">
        <f t="shared" si="75"/>
        <v>198275758</v>
      </c>
      <c r="V62" s="65">
        <f t="shared" si="75"/>
        <v>0</v>
      </c>
      <c r="W62" s="65">
        <f t="shared" si="75"/>
        <v>0</v>
      </c>
      <c r="X62" s="65">
        <f t="shared" si="75"/>
        <v>0</v>
      </c>
      <c r="Y62" s="65">
        <f t="shared" si="75"/>
        <v>0</v>
      </c>
      <c r="Z62" s="65">
        <f t="shared" si="75"/>
        <v>126000000</v>
      </c>
      <c r="AA62" s="45">
        <f t="shared" si="1"/>
        <v>0.25911400719094402</v>
      </c>
      <c r="AB62" s="65">
        <f t="shared" ref="AB62:AU62" si="76">SUM(AB26:AB61)</f>
        <v>1522107131</v>
      </c>
      <c r="AC62" s="65">
        <f t="shared" si="76"/>
        <v>0</v>
      </c>
      <c r="AD62" s="65">
        <f t="shared" si="76"/>
        <v>370365048</v>
      </c>
      <c r="AE62" s="65">
        <f t="shared" si="76"/>
        <v>200000000</v>
      </c>
      <c r="AF62" s="65">
        <f t="shared" si="76"/>
        <v>0</v>
      </c>
      <c r="AG62" s="65">
        <f t="shared" si="76"/>
        <v>0</v>
      </c>
      <c r="AH62" s="65">
        <f t="shared" si="76"/>
        <v>0</v>
      </c>
      <c r="AI62" s="65">
        <f t="shared" si="76"/>
        <v>0</v>
      </c>
      <c r="AJ62" s="65">
        <f t="shared" si="76"/>
        <v>0</v>
      </c>
      <c r="AK62" s="65">
        <f t="shared" si="76"/>
        <v>0</v>
      </c>
      <c r="AL62" s="65">
        <f t="shared" si="76"/>
        <v>0</v>
      </c>
      <c r="AM62" s="65">
        <f t="shared" si="76"/>
        <v>938475416</v>
      </c>
      <c r="AN62" s="65">
        <f t="shared" si="76"/>
        <v>0</v>
      </c>
      <c r="AO62" s="65">
        <f t="shared" si="76"/>
        <v>0</v>
      </c>
      <c r="AP62" s="65">
        <f t="shared" si="76"/>
        <v>0</v>
      </c>
      <c r="AQ62" s="65">
        <f t="shared" si="76"/>
        <v>0</v>
      </c>
      <c r="AR62" s="65">
        <f t="shared" si="76"/>
        <v>0</v>
      </c>
      <c r="AS62" s="65">
        <f t="shared" si="76"/>
        <v>0</v>
      </c>
      <c r="AT62" s="65">
        <f t="shared" si="76"/>
        <v>0</v>
      </c>
      <c r="AU62" s="65">
        <f t="shared" si="76"/>
        <v>13266667</v>
      </c>
      <c r="AV62" s="45">
        <f t="shared" si="3"/>
        <v>0.74088599280905598</v>
      </c>
      <c r="AW62" s="65">
        <f t="shared" ref="AW62:BP62" si="77">SUM(AW26:AW61)</f>
        <v>4352168627</v>
      </c>
      <c r="AX62" s="65">
        <f t="shared" si="77"/>
        <v>0</v>
      </c>
      <c r="AY62" s="65">
        <f t="shared" si="77"/>
        <v>129634952</v>
      </c>
      <c r="AZ62" s="65">
        <f t="shared" si="77"/>
        <v>2350000000</v>
      </c>
      <c r="BA62" s="65">
        <f t="shared" si="77"/>
        <v>0</v>
      </c>
      <c r="BB62" s="65">
        <f t="shared" si="77"/>
        <v>0</v>
      </c>
      <c r="BC62" s="65">
        <f t="shared" si="77"/>
        <v>0</v>
      </c>
      <c r="BD62" s="65">
        <f t="shared" si="77"/>
        <v>0</v>
      </c>
      <c r="BE62" s="65">
        <f t="shared" si="77"/>
        <v>0</v>
      </c>
      <c r="BF62" s="65">
        <f t="shared" si="77"/>
        <v>0</v>
      </c>
      <c r="BG62" s="65">
        <f t="shared" si="77"/>
        <v>0</v>
      </c>
      <c r="BH62" s="65">
        <f t="shared" si="77"/>
        <v>1561524584</v>
      </c>
      <c r="BI62" s="65">
        <f t="shared" si="77"/>
        <v>0</v>
      </c>
      <c r="BJ62" s="65">
        <f t="shared" si="77"/>
        <v>0</v>
      </c>
      <c r="BK62" s="65">
        <f t="shared" si="77"/>
        <v>198275758</v>
      </c>
      <c r="BL62" s="65">
        <f t="shared" si="77"/>
        <v>0</v>
      </c>
      <c r="BM62" s="65">
        <f t="shared" si="77"/>
        <v>0</v>
      </c>
      <c r="BN62" s="65">
        <f t="shared" si="77"/>
        <v>0</v>
      </c>
      <c r="BO62" s="65">
        <f t="shared" si="77"/>
        <v>0</v>
      </c>
      <c r="BP62" s="65">
        <f t="shared" si="77"/>
        <v>112733333</v>
      </c>
      <c r="BQ62" s="45">
        <f t="shared" si="9"/>
        <v>7.0410407008339157E-2</v>
      </c>
      <c r="BR62" s="65">
        <f t="shared" ref="BR62:DD62" si="78">SUM(BR26:BR61)</f>
        <v>413610147</v>
      </c>
      <c r="BS62" s="65">
        <f t="shared" si="78"/>
        <v>0</v>
      </c>
      <c r="BT62" s="65">
        <f t="shared" si="78"/>
        <v>54803433</v>
      </c>
      <c r="BU62" s="65">
        <f t="shared" si="78"/>
        <v>66002660</v>
      </c>
      <c r="BV62" s="65">
        <f t="shared" si="78"/>
        <v>0</v>
      </c>
      <c r="BW62" s="65">
        <f t="shared" si="78"/>
        <v>0</v>
      </c>
      <c r="BX62" s="65">
        <f t="shared" si="78"/>
        <v>0</v>
      </c>
      <c r="BY62" s="65">
        <f t="shared" si="78"/>
        <v>0</v>
      </c>
      <c r="BZ62" s="65">
        <f t="shared" si="78"/>
        <v>0</v>
      </c>
      <c r="CA62" s="65">
        <f t="shared" si="78"/>
        <v>0</v>
      </c>
      <c r="CB62" s="65">
        <f t="shared" si="78"/>
        <v>0</v>
      </c>
      <c r="CC62" s="65">
        <f t="shared" si="78"/>
        <v>281537387</v>
      </c>
      <c r="CD62" s="65">
        <f t="shared" si="78"/>
        <v>0</v>
      </c>
      <c r="CE62" s="65">
        <f t="shared" si="78"/>
        <v>0</v>
      </c>
      <c r="CF62" s="65">
        <f t="shared" si="78"/>
        <v>0</v>
      </c>
      <c r="CG62" s="65">
        <f t="shared" si="78"/>
        <v>0</v>
      </c>
      <c r="CH62" s="65">
        <f t="shared" si="78"/>
        <v>0</v>
      </c>
      <c r="CI62" s="65">
        <f t="shared" si="78"/>
        <v>0</v>
      </c>
      <c r="CJ62" s="65">
        <f t="shared" si="78"/>
        <v>11266667</v>
      </c>
      <c r="CK62" s="65" t="e">
        <f t="shared" si="78"/>
        <v>#DIV/0!</v>
      </c>
      <c r="CL62" s="65">
        <f t="shared" si="78"/>
        <v>5460665611</v>
      </c>
      <c r="CM62" s="65">
        <f t="shared" si="78"/>
        <v>0</v>
      </c>
      <c r="CN62" s="65">
        <f t="shared" si="78"/>
        <v>445196567</v>
      </c>
      <c r="CO62" s="65">
        <f t="shared" si="78"/>
        <v>2483997340</v>
      </c>
      <c r="CP62" s="65">
        <f t="shared" si="78"/>
        <v>0</v>
      </c>
      <c r="CQ62" s="65">
        <f t="shared" si="78"/>
        <v>0</v>
      </c>
      <c r="CR62" s="65">
        <f t="shared" si="78"/>
        <v>0</v>
      </c>
      <c r="CS62" s="65">
        <f t="shared" si="78"/>
        <v>0</v>
      </c>
      <c r="CT62" s="65">
        <f t="shared" si="78"/>
        <v>0</v>
      </c>
      <c r="CU62" s="65">
        <f t="shared" si="78"/>
        <v>0</v>
      </c>
      <c r="CV62" s="65">
        <f t="shared" si="78"/>
        <v>0</v>
      </c>
      <c r="CW62" s="65">
        <f t="shared" si="78"/>
        <v>2218462613</v>
      </c>
      <c r="CX62" s="65">
        <f t="shared" si="78"/>
        <v>0</v>
      </c>
      <c r="CY62" s="65">
        <f t="shared" si="78"/>
        <v>198275758</v>
      </c>
      <c r="CZ62" s="65">
        <f t="shared" si="78"/>
        <v>0</v>
      </c>
      <c r="DA62" s="65">
        <f t="shared" si="78"/>
        <v>0</v>
      </c>
      <c r="DB62" s="65">
        <f t="shared" si="78"/>
        <v>0</v>
      </c>
      <c r="DC62" s="65">
        <f t="shared" si="78"/>
        <v>0</v>
      </c>
      <c r="DD62" s="66">
        <f t="shared" si="78"/>
        <v>114733333</v>
      </c>
    </row>
    <row r="63" spans="1:109" ht="60.75" thickTop="1" x14ac:dyDescent="0.25">
      <c r="A63" s="207" t="s">
        <v>200</v>
      </c>
      <c r="B63" s="194" t="s">
        <v>201</v>
      </c>
      <c r="C63" s="32" t="s">
        <v>202</v>
      </c>
      <c r="D63" s="22" t="s">
        <v>203</v>
      </c>
      <c r="E63" s="23">
        <v>520</v>
      </c>
      <c r="F63" s="24" t="s">
        <v>204</v>
      </c>
      <c r="G63" s="25">
        <f t="shared" ref="G63:G94" si="79">SUM(H63:Z63)</f>
        <v>162000000</v>
      </c>
      <c r="H63" s="25"/>
      <c r="I63" s="25">
        <v>100000000</v>
      </c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>
        <v>62000000</v>
      </c>
      <c r="AA63" s="26">
        <f t="shared" si="1"/>
        <v>0.43869624691358022</v>
      </c>
      <c r="AB63" s="25">
        <f t="shared" ref="AB63:AB94" si="80">SUM(AC63:AU63)</f>
        <v>71068792</v>
      </c>
      <c r="AC63" s="25"/>
      <c r="AD63" s="25">
        <f>+'[1]ENERO 2017'!$K$689</f>
        <v>70250350</v>
      </c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>
        <f>+'[1]ENERO 2017'!$T$689</f>
        <v>818442</v>
      </c>
      <c r="AV63" s="26">
        <f t="shared" si="3"/>
        <v>0.56130375308641978</v>
      </c>
      <c r="AW63" s="25">
        <f t="shared" ref="AW63:AW94" si="81">SUM(AX63:BP63)</f>
        <v>90931208</v>
      </c>
      <c r="AX63" s="25">
        <f t="shared" ref="AX63:BL94" si="82">H63-AC63</f>
        <v>0</v>
      </c>
      <c r="AY63" s="25">
        <f t="shared" si="82"/>
        <v>29749650</v>
      </c>
      <c r="AZ63" s="25">
        <f t="shared" si="82"/>
        <v>0</v>
      </c>
      <c r="BA63" s="25">
        <f t="shared" ref="BA63:BL72" si="83">+K63-AF63</f>
        <v>0</v>
      </c>
      <c r="BB63" s="25">
        <f t="shared" si="83"/>
        <v>0</v>
      </c>
      <c r="BC63" s="25">
        <f t="shared" si="83"/>
        <v>0</v>
      </c>
      <c r="BD63" s="25">
        <f t="shared" si="83"/>
        <v>0</v>
      </c>
      <c r="BE63" s="25">
        <f t="shared" si="83"/>
        <v>0</v>
      </c>
      <c r="BF63" s="25">
        <f t="shared" si="83"/>
        <v>0</v>
      </c>
      <c r="BG63" s="25">
        <f t="shared" si="83"/>
        <v>0</v>
      </c>
      <c r="BH63" s="25">
        <f t="shared" si="83"/>
        <v>0</v>
      </c>
      <c r="BI63" s="25">
        <f t="shared" si="83"/>
        <v>0</v>
      </c>
      <c r="BJ63" s="25">
        <f t="shared" si="83"/>
        <v>0</v>
      </c>
      <c r="BK63" s="25">
        <f t="shared" si="83"/>
        <v>0</v>
      </c>
      <c r="BL63" s="25">
        <f t="shared" si="83"/>
        <v>0</v>
      </c>
      <c r="BM63" s="25"/>
      <c r="BN63" s="25"/>
      <c r="BO63" s="25">
        <f t="shared" ref="BO63:BO94" si="84">Y63-AT63</f>
        <v>0</v>
      </c>
      <c r="BP63" s="25">
        <f t="shared" ref="BP63:BP72" si="85">+Z63-AU63</f>
        <v>61181558</v>
      </c>
      <c r="BQ63" s="26">
        <f t="shared" si="9"/>
        <v>0.11770859259259259</v>
      </c>
      <c r="BR63" s="25">
        <f t="shared" ref="BR63:BR94" si="86">SUM(BS63:CJ63)</f>
        <v>19068792</v>
      </c>
      <c r="BS63" s="25"/>
      <c r="BT63" s="25">
        <f>+'[1]ENERO 2017'!$H$690+'[1]ENERO 2017'!$H$695+'[1]ENERO 2017'!$H$698</f>
        <v>18250350</v>
      </c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>
        <f>+'[1]ENERO 2017'!$H$697</f>
        <v>818442</v>
      </c>
      <c r="CK63" s="26">
        <f t="shared" ref="CK63:CK95" si="87">1-BQ63</f>
        <v>0.88229140740740741</v>
      </c>
      <c r="CL63" s="25">
        <f t="shared" ref="CL63:CL94" si="88">SUM(CM63:DD63)</f>
        <v>142931208</v>
      </c>
      <c r="CM63" s="25">
        <f t="shared" ref="CM63:CU78" si="89">H63-BS63</f>
        <v>0</v>
      </c>
      <c r="CN63" s="25">
        <f t="shared" si="89"/>
        <v>81749650</v>
      </c>
      <c r="CO63" s="25">
        <f t="shared" si="89"/>
        <v>0</v>
      </c>
      <c r="CP63" s="25">
        <f t="shared" si="89"/>
        <v>0</v>
      </c>
      <c r="CQ63" s="25">
        <f t="shared" si="89"/>
        <v>0</v>
      </c>
      <c r="CR63" s="25">
        <f t="shared" si="89"/>
        <v>0</v>
      </c>
      <c r="CS63" s="25">
        <f t="shared" ref="CS63:CU72" si="90">+N63-BY63</f>
        <v>0</v>
      </c>
      <c r="CT63" s="25">
        <f t="shared" si="90"/>
        <v>0</v>
      </c>
      <c r="CU63" s="25">
        <f t="shared" si="90"/>
        <v>0</v>
      </c>
      <c r="CV63" s="25">
        <f t="shared" ref="CV63:CW93" si="91">Q63-CB63</f>
        <v>0</v>
      </c>
      <c r="CW63" s="25">
        <f t="shared" si="91"/>
        <v>0</v>
      </c>
      <c r="CX63" s="25">
        <f t="shared" ref="CX63:CZ72" si="92">+T63-CD63</f>
        <v>0</v>
      </c>
      <c r="CY63" s="25">
        <f t="shared" si="92"/>
        <v>0</v>
      </c>
      <c r="CZ63" s="25">
        <f t="shared" si="92"/>
        <v>0</v>
      </c>
      <c r="DA63" s="25"/>
      <c r="DB63" s="25">
        <f t="shared" ref="DB63:DD72" si="93">+X63-CH63</f>
        <v>0</v>
      </c>
      <c r="DC63" s="58">
        <f t="shared" si="93"/>
        <v>0</v>
      </c>
      <c r="DD63" s="25">
        <f t="shared" si="93"/>
        <v>61181558</v>
      </c>
    </row>
    <row r="64" spans="1:109" ht="33.75" x14ac:dyDescent="0.25">
      <c r="A64" s="208"/>
      <c r="B64" s="195"/>
      <c r="C64" s="32" t="s">
        <v>205</v>
      </c>
      <c r="D64" s="22" t="s">
        <v>206</v>
      </c>
      <c r="E64" s="23">
        <v>520</v>
      </c>
      <c r="F64" s="67" t="s">
        <v>207</v>
      </c>
      <c r="G64" s="25">
        <f t="shared" si="79"/>
        <v>7000000</v>
      </c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>
        <v>7000000</v>
      </c>
      <c r="AA64" s="26">
        <f t="shared" si="1"/>
        <v>0</v>
      </c>
      <c r="AB64" s="25">
        <f t="shared" si="80"/>
        <v>0</v>
      </c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6">
        <f t="shared" si="3"/>
        <v>1</v>
      </c>
      <c r="AW64" s="25">
        <f t="shared" si="81"/>
        <v>7000000</v>
      </c>
      <c r="AX64" s="25">
        <f t="shared" si="82"/>
        <v>0</v>
      </c>
      <c r="AY64" s="25">
        <f t="shared" si="82"/>
        <v>0</v>
      </c>
      <c r="AZ64" s="25">
        <f t="shared" si="82"/>
        <v>0</v>
      </c>
      <c r="BA64" s="25">
        <f t="shared" si="83"/>
        <v>0</v>
      </c>
      <c r="BB64" s="25">
        <f t="shared" si="83"/>
        <v>0</v>
      </c>
      <c r="BC64" s="25">
        <f t="shared" si="83"/>
        <v>0</v>
      </c>
      <c r="BD64" s="25">
        <f t="shared" si="83"/>
        <v>0</v>
      </c>
      <c r="BE64" s="25">
        <f t="shared" si="83"/>
        <v>0</v>
      </c>
      <c r="BF64" s="25">
        <f t="shared" si="83"/>
        <v>0</v>
      </c>
      <c r="BG64" s="25">
        <f t="shared" si="83"/>
        <v>0</v>
      </c>
      <c r="BH64" s="25">
        <f t="shared" si="83"/>
        <v>0</v>
      </c>
      <c r="BI64" s="25">
        <f t="shared" si="83"/>
        <v>0</v>
      </c>
      <c r="BJ64" s="25">
        <f t="shared" si="83"/>
        <v>0</v>
      </c>
      <c r="BK64" s="25">
        <f t="shared" si="83"/>
        <v>0</v>
      </c>
      <c r="BL64" s="25">
        <f t="shared" si="83"/>
        <v>0</v>
      </c>
      <c r="BM64" s="25"/>
      <c r="BN64" s="25"/>
      <c r="BO64" s="25">
        <f t="shared" si="84"/>
        <v>0</v>
      </c>
      <c r="BP64" s="25">
        <f t="shared" si="85"/>
        <v>7000000</v>
      </c>
      <c r="BQ64" s="26">
        <f t="shared" si="9"/>
        <v>0</v>
      </c>
      <c r="BR64" s="25">
        <f t="shared" si="86"/>
        <v>0</v>
      </c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6">
        <f t="shared" si="87"/>
        <v>1</v>
      </c>
      <c r="CL64" s="25">
        <f t="shared" si="88"/>
        <v>7000000</v>
      </c>
      <c r="CM64" s="25">
        <f t="shared" si="89"/>
        <v>0</v>
      </c>
      <c r="CN64" s="25">
        <f t="shared" si="89"/>
        <v>0</v>
      </c>
      <c r="CO64" s="25">
        <f t="shared" si="89"/>
        <v>0</v>
      </c>
      <c r="CP64" s="25">
        <f t="shared" si="89"/>
        <v>0</v>
      </c>
      <c r="CQ64" s="25">
        <f t="shared" si="89"/>
        <v>0</v>
      </c>
      <c r="CR64" s="25">
        <f t="shared" si="89"/>
        <v>0</v>
      </c>
      <c r="CS64" s="25">
        <f t="shared" si="90"/>
        <v>0</v>
      </c>
      <c r="CT64" s="25">
        <f t="shared" si="90"/>
        <v>0</v>
      </c>
      <c r="CU64" s="25">
        <f t="shared" si="90"/>
        <v>0</v>
      </c>
      <c r="CV64" s="25">
        <f t="shared" si="91"/>
        <v>0</v>
      </c>
      <c r="CW64" s="25">
        <f t="shared" si="91"/>
        <v>0</v>
      </c>
      <c r="CX64" s="25">
        <f t="shared" si="92"/>
        <v>0</v>
      </c>
      <c r="CY64" s="25">
        <f t="shared" si="92"/>
        <v>0</v>
      </c>
      <c r="CZ64" s="25">
        <f t="shared" si="92"/>
        <v>0</v>
      </c>
      <c r="DA64" s="25"/>
      <c r="DB64" s="25">
        <f t="shared" si="93"/>
        <v>0</v>
      </c>
      <c r="DC64" s="58">
        <f t="shared" si="93"/>
        <v>0</v>
      </c>
      <c r="DD64" s="25">
        <f t="shared" si="93"/>
        <v>7000000</v>
      </c>
    </row>
    <row r="65" spans="1:108" ht="47.25" customHeight="1" x14ac:dyDescent="0.25">
      <c r="A65" s="208"/>
      <c r="B65" s="196"/>
      <c r="C65" s="32" t="s">
        <v>208</v>
      </c>
      <c r="D65" s="22" t="s">
        <v>209</v>
      </c>
      <c r="E65" s="23">
        <v>520</v>
      </c>
      <c r="F65" s="24" t="s">
        <v>92</v>
      </c>
      <c r="G65" s="25">
        <f t="shared" si="79"/>
        <v>2000000</v>
      </c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>
        <v>2000000</v>
      </c>
      <c r="AA65" s="26">
        <f t="shared" si="1"/>
        <v>0</v>
      </c>
      <c r="AB65" s="25">
        <f t="shared" si="80"/>
        <v>0</v>
      </c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6">
        <f t="shared" si="3"/>
        <v>1</v>
      </c>
      <c r="AW65" s="25">
        <f t="shared" si="81"/>
        <v>2000000</v>
      </c>
      <c r="AX65" s="25">
        <f t="shared" si="82"/>
        <v>0</v>
      </c>
      <c r="AY65" s="25">
        <f t="shared" si="82"/>
        <v>0</v>
      </c>
      <c r="AZ65" s="25">
        <f t="shared" si="82"/>
        <v>0</v>
      </c>
      <c r="BA65" s="25">
        <f t="shared" si="83"/>
        <v>0</v>
      </c>
      <c r="BB65" s="25">
        <f t="shared" si="83"/>
        <v>0</v>
      </c>
      <c r="BC65" s="25">
        <f t="shared" si="83"/>
        <v>0</v>
      </c>
      <c r="BD65" s="25">
        <f t="shared" si="83"/>
        <v>0</v>
      </c>
      <c r="BE65" s="25">
        <f t="shared" si="83"/>
        <v>0</v>
      </c>
      <c r="BF65" s="25">
        <f t="shared" si="83"/>
        <v>0</v>
      </c>
      <c r="BG65" s="25">
        <f t="shared" si="83"/>
        <v>0</v>
      </c>
      <c r="BH65" s="25">
        <f t="shared" si="83"/>
        <v>0</v>
      </c>
      <c r="BI65" s="25">
        <f t="shared" si="83"/>
        <v>0</v>
      </c>
      <c r="BJ65" s="25">
        <f t="shared" si="83"/>
        <v>0</v>
      </c>
      <c r="BK65" s="25">
        <f t="shared" si="83"/>
        <v>0</v>
      </c>
      <c r="BL65" s="25">
        <f t="shared" si="83"/>
        <v>0</v>
      </c>
      <c r="BM65" s="25"/>
      <c r="BN65" s="25"/>
      <c r="BO65" s="25">
        <f t="shared" si="84"/>
        <v>0</v>
      </c>
      <c r="BP65" s="25">
        <f t="shared" si="85"/>
        <v>2000000</v>
      </c>
      <c r="BQ65" s="26">
        <f t="shared" si="9"/>
        <v>0</v>
      </c>
      <c r="BR65" s="25">
        <f t="shared" si="86"/>
        <v>0</v>
      </c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6">
        <f t="shared" si="87"/>
        <v>1</v>
      </c>
      <c r="CL65" s="25">
        <f t="shared" si="88"/>
        <v>2000000</v>
      </c>
      <c r="CM65" s="25">
        <f t="shared" si="89"/>
        <v>0</v>
      </c>
      <c r="CN65" s="25">
        <f t="shared" si="89"/>
        <v>0</v>
      </c>
      <c r="CO65" s="25">
        <f t="shared" si="89"/>
        <v>0</v>
      </c>
      <c r="CP65" s="25">
        <f t="shared" si="89"/>
        <v>0</v>
      </c>
      <c r="CQ65" s="25">
        <f t="shared" si="89"/>
        <v>0</v>
      </c>
      <c r="CR65" s="25">
        <f t="shared" si="89"/>
        <v>0</v>
      </c>
      <c r="CS65" s="25">
        <f t="shared" si="90"/>
        <v>0</v>
      </c>
      <c r="CT65" s="25">
        <f t="shared" si="90"/>
        <v>0</v>
      </c>
      <c r="CU65" s="25">
        <f t="shared" si="90"/>
        <v>0</v>
      </c>
      <c r="CV65" s="25">
        <f t="shared" si="91"/>
        <v>0</v>
      </c>
      <c r="CW65" s="25">
        <f t="shared" si="91"/>
        <v>0</v>
      </c>
      <c r="CX65" s="25">
        <f t="shared" si="92"/>
        <v>0</v>
      </c>
      <c r="CY65" s="25">
        <f t="shared" si="92"/>
        <v>0</v>
      </c>
      <c r="CZ65" s="25">
        <f t="shared" si="92"/>
        <v>0</v>
      </c>
      <c r="DA65" s="25"/>
      <c r="DB65" s="25">
        <f t="shared" si="93"/>
        <v>0</v>
      </c>
      <c r="DC65" s="58">
        <f t="shared" si="93"/>
        <v>0</v>
      </c>
      <c r="DD65" s="25">
        <f t="shared" si="93"/>
        <v>2000000</v>
      </c>
    </row>
    <row r="66" spans="1:108" ht="34.5" customHeight="1" x14ac:dyDescent="0.25">
      <c r="A66" s="208"/>
      <c r="B66" s="68" t="s">
        <v>210</v>
      </c>
      <c r="C66" s="32" t="s">
        <v>211</v>
      </c>
      <c r="D66" s="22" t="s">
        <v>212</v>
      </c>
      <c r="E66" s="23">
        <v>520</v>
      </c>
      <c r="F66" s="24" t="s">
        <v>213</v>
      </c>
      <c r="G66" s="25">
        <f t="shared" si="79"/>
        <v>34826876</v>
      </c>
      <c r="H66" s="25"/>
      <c r="I66" s="25">
        <v>20000000</v>
      </c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>
        <v>10000000</v>
      </c>
      <c r="V66" s="25"/>
      <c r="W66" s="25"/>
      <c r="X66" s="25"/>
      <c r="Y66" s="25"/>
      <c r="Z66" s="25">
        <v>4826876</v>
      </c>
      <c r="AA66" s="26">
        <f t="shared" si="1"/>
        <v>0.56815512249792377</v>
      </c>
      <c r="AB66" s="25">
        <f t="shared" si="80"/>
        <v>19787068</v>
      </c>
      <c r="AC66" s="25"/>
      <c r="AD66" s="25">
        <f>+'[1]ENERO 2017'!$K$717</f>
        <v>19787068</v>
      </c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6">
        <f t="shared" si="3"/>
        <v>0.43184487750207623</v>
      </c>
      <c r="AW66" s="25">
        <f t="shared" si="81"/>
        <v>15039808</v>
      </c>
      <c r="AX66" s="25">
        <f t="shared" si="82"/>
        <v>0</v>
      </c>
      <c r="AY66" s="25">
        <f t="shared" si="82"/>
        <v>212932</v>
      </c>
      <c r="AZ66" s="25">
        <f t="shared" si="82"/>
        <v>0</v>
      </c>
      <c r="BA66" s="25">
        <f t="shared" si="83"/>
        <v>0</v>
      </c>
      <c r="BB66" s="25">
        <f t="shared" si="83"/>
        <v>0</v>
      </c>
      <c r="BC66" s="25">
        <f t="shared" si="83"/>
        <v>0</v>
      </c>
      <c r="BD66" s="25">
        <f t="shared" si="83"/>
        <v>0</v>
      </c>
      <c r="BE66" s="25">
        <f t="shared" si="83"/>
        <v>0</v>
      </c>
      <c r="BF66" s="25">
        <f t="shared" si="83"/>
        <v>0</v>
      </c>
      <c r="BG66" s="25">
        <f t="shared" si="83"/>
        <v>0</v>
      </c>
      <c r="BH66" s="25">
        <f t="shared" si="83"/>
        <v>0</v>
      </c>
      <c r="BI66" s="25">
        <f t="shared" si="83"/>
        <v>0</v>
      </c>
      <c r="BJ66" s="25">
        <f t="shared" si="83"/>
        <v>0</v>
      </c>
      <c r="BK66" s="25">
        <f t="shared" si="83"/>
        <v>10000000</v>
      </c>
      <c r="BL66" s="25">
        <f t="shared" si="83"/>
        <v>0</v>
      </c>
      <c r="BM66" s="25"/>
      <c r="BN66" s="25">
        <f>+X66-AS66</f>
        <v>0</v>
      </c>
      <c r="BO66" s="25">
        <f t="shared" si="84"/>
        <v>0</v>
      </c>
      <c r="BP66" s="25">
        <f t="shared" si="85"/>
        <v>4826876</v>
      </c>
      <c r="BQ66" s="26">
        <f t="shared" si="9"/>
        <v>0.56490091158334155</v>
      </c>
      <c r="BR66" s="25">
        <f t="shared" si="86"/>
        <v>19673734</v>
      </c>
      <c r="BS66" s="25"/>
      <c r="BT66" s="25">
        <f>+'[1]ENERO 2017'!$H$715</f>
        <v>19673734</v>
      </c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6">
        <f t="shared" si="87"/>
        <v>0.43509908841665845</v>
      </c>
      <c r="CL66" s="25">
        <f t="shared" si="88"/>
        <v>15153142</v>
      </c>
      <c r="CM66" s="25">
        <f t="shared" si="89"/>
        <v>0</v>
      </c>
      <c r="CN66" s="25">
        <f t="shared" si="89"/>
        <v>326266</v>
      </c>
      <c r="CO66" s="25">
        <f t="shared" si="89"/>
        <v>0</v>
      </c>
      <c r="CP66" s="25">
        <f t="shared" si="89"/>
        <v>0</v>
      </c>
      <c r="CQ66" s="25">
        <f t="shared" si="89"/>
        <v>0</v>
      </c>
      <c r="CR66" s="25">
        <f t="shared" si="89"/>
        <v>0</v>
      </c>
      <c r="CS66" s="25">
        <f t="shared" si="90"/>
        <v>0</v>
      </c>
      <c r="CT66" s="25">
        <f t="shared" si="90"/>
        <v>0</v>
      </c>
      <c r="CU66" s="25">
        <f t="shared" si="90"/>
        <v>0</v>
      </c>
      <c r="CV66" s="25">
        <f t="shared" si="91"/>
        <v>0</v>
      </c>
      <c r="CW66" s="25">
        <f t="shared" si="91"/>
        <v>0</v>
      </c>
      <c r="CX66" s="25">
        <f t="shared" si="92"/>
        <v>0</v>
      </c>
      <c r="CY66" s="25">
        <f t="shared" si="92"/>
        <v>10000000</v>
      </c>
      <c r="CZ66" s="25">
        <f t="shared" si="92"/>
        <v>0</v>
      </c>
      <c r="DA66" s="25"/>
      <c r="DB66" s="25">
        <f t="shared" si="93"/>
        <v>0</v>
      </c>
      <c r="DC66" s="58">
        <f t="shared" si="93"/>
        <v>0</v>
      </c>
      <c r="DD66" s="25">
        <f t="shared" si="93"/>
        <v>4826876</v>
      </c>
    </row>
    <row r="67" spans="1:108" ht="36.75" customHeight="1" x14ac:dyDescent="0.25">
      <c r="A67" s="208"/>
      <c r="B67" s="194" t="s">
        <v>214</v>
      </c>
      <c r="C67" s="32" t="s">
        <v>215</v>
      </c>
      <c r="D67" s="22" t="s">
        <v>216</v>
      </c>
      <c r="E67" s="23">
        <v>520</v>
      </c>
      <c r="F67" s="24" t="s">
        <v>109</v>
      </c>
      <c r="G67" s="25">
        <f t="shared" si="79"/>
        <v>130000000</v>
      </c>
      <c r="H67" s="33"/>
      <c r="I67" s="33"/>
      <c r="J67" s="33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>
        <v>130000000</v>
      </c>
      <c r="V67" s="25"/>
      <c r="W67" s="25"/>
      <c r="X67" s="25"/>
      <c r="Y67" s="25"/>
      <c r="Z67" s="25"/>
      <c r="AA67" s="26">
        <f t="shared" si="1"/>
        <v>0</v>
      </c>
      <c r="AB67" s="25">
        <f t="shared" si="80"/>
        <v>0</v>
      </c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6">
        <f t="shared" si="3"/>
        <v>1</v>
      </c>
      <c r="AW67" s="25">
        <f t="shared" si="81"/>
        <v>130000000</v>
      </c>
      <c r="AX67" s="25">
        <f t="shared" si="82"/>
        <v>0</v>
      </c>
      <c r="AY67" s="25">
        <f t="shared" si="82"/>
        <v>0</v>
      </c>
      <c r="AZ67" s="25">
        <f t="shared" si="82"/>
        <v>0</v>
      </c>
      <c r="BA67" s="25">
        <f t="shared" si="83"/>
        <v>0</v>
      </c>
      <c r="BB67" s="25">
        <f t="shared" si="83"/>
        <v>0</v>
      </c>
      <c r="BC67" s="25">
        <f t="shared" si="83"/>
        <v>0</v>
      </c>
      <c r="BD67" s="25">
        <f>N67-AI67</f>
        <v>0</v>
      </c>
      <c r="BE67" s="25">
        <f t="shared" si="83"/>
        <v>0</v>
      </c>
      <c r="BF67" s="25">
        <f t="shared" si="83"/>
        <v>0</v>
      </c>
      <c r="BG67" s="25">
        <f t="shared" si="83"/>
        <v>0</v>
      </c>
      <c r="BH67" s="25">
        <f t="shared" si="83"/>
        <v>0</v>
      </c>
      <c r="BI67" s="25">
        <f t="shared" si="83"/>
        <v>0</v>
      </c>
      <c r="BJ67" s="25">
        <f>T67-AO67</f>
        <v>0</v>
      </c>
      <c r="BK67" s="25">
        <f t="shared" si="83"/>
        <v>130000000</v>
      </c>
      <c r="BL67" s="25">
        <f t="shared" si="83"/>
        <v>0</v>
      </c>
      <c r="BM67" s="25"/>
      <c r="BN67" s="25"/>
      <c r="BO67" s="25">
        <f t="shared" si="84"/>
        <v>0</v>
      </c>
      <c r="BP67" s="25">
        <f t="shared" si="85"/>
        <v>0</v>
      </c>
      <c r="BQ67" s="26">
        <f t="shared" si="9"/>
        <v>0</v>
      </c>
      <c r="BR67" s="25">
        <f t="shared" si="86"/>
        <v>0</v>
      </c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6">
        <f t="shared" si="87"/>
        <v>1</v>
      </c>
      <c r="CL67" s="25">
        <f t="shared" si="88"/>
        <v>130000000</v>
      </c>
      <c r="CM67" s="25">
        <f t="shared" si="89"/>
        <v>0</v>
      </c>
      <c r="CN67" s="25">
        <f t="shared" si="89"/>
        <v>0</v>
      </c>
      <c r="CO67" s="25">
        <f t="shared" si="89"/>
        <v>0</v>
      </c>
      <c r="CP67" s="25">
        <f t="shared" si="89"/>
        <v>0</v>
      </c>
      <c r="CQ67" s="25">
        <f t="shared" si="89"/>
        <v>0</v>
      </c>
      <c r="CR67" s="25">
        <f t="shared" si="89"/>
        <v>0</v>
      </c>
      <c r="CS67" s="25">
        <f t="shared" si="90"/>
        <v>0</v>
      </c>
      <c r="CT67" s="25">
        <f t="shared" si="90"/>
        <v>0</v>
      </c>
      <c r="CU67" s="25">
        <f t="shared" si="90"/>
        <v>0</v>
      </c>
      <c r="CV67" s="25">
        <f t="shared" si="91"/>
        <v>0</v>
      </c>
      <c r="CW67" s="25">
        <f t="shared" si="91"/>
        <v>0</v>
      </c>
      <c r="CX67" s="25">
        <f t="shared" si="92"/>
        <v>0</v>
      </c>
      <c r="CY67" s="25">
        <f t="shared" si="92"/>
        <v>130000000</v>
      </c>
      <c r="CZ67" s="25">
        <f t="shared" si="92"/>
        <v>0</v>
      </c>
      <c r="DA67" s="25"/>
      <c r="DB67" s="25">
        <f t="shared" si="93"/>
        <v>0</v>
      </c>
      <c r="DC67" s="58">
        <f t="shared" si="93"/>
        <v>0</v>
      </c>
      <c r="DD67" s="25">
        <f t="shared" si="93"/>
        <v>0</v>
      </c>
    </row>
    <row r="68" spans="1:108" ht="33.75" customHeight="1" x14ac:dyDescent="0.25">
      <c r="A68" s="208"/>
      <c r="B68" s="195"/>
      <c r="C68" s="32" t="s">
        <v>217</v>
      </c>
      <c r="D68" s="22" t="s">
        <v>218</v>
      </c>
      <c r="E68" s="23">
        <v>520</v>
      </c>
      <c r="F68" s="24" t="s">
        <v>109</v>
      </c>
      <c r="G68" s="25">
        <f t="shared" si="79"/>
        <v>1000000000</v>
      </c>
      <c r="H68" s="48"/>
      <c r="I68" s="33"/>
      <c r="J68" s="33"/>
      <c r="K68" s="25"/>
      <c r="L68" s="25"/>
      <c r="M68" s="25"/>
      <c r="N68" s="25"/>
      <c r="O68" s="25"/>
      <c r="P68" s="25"/>
      <c r="Q68" s="25"/>
      <c r="R68" s="25">
        <v>1000000000</v>
      </c>
      <c r="S68" s="25"/>
      <c r="T68" s="25"/>
      <c r="U68" s="25"/>
      <c r="V68" s="25"/>
      <c r="W68" s="25"/>
      <c r="X68" s="25"/>
      <c r="Y68" s="25"/>
      <c r="Z68" s="25"/>
      <c r="AA68" s="26">
        <f t="shared" si="1"/>
        <v>0</v>
      </c>
      <c r="AB68" s="25">
        <f t="shared" si="80"/>
        <v>0</v>
      </c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6">
        <f t="shared" ref="AV68:AV95" si="94">1-AA68</f>
        <v>1</v>
      </c>
      <c r="AW68" s="25">
        <f t="shared" si="81"/>
        <v>1000000000</v>
      </c>
      <c r="AX68" s="25">
        <f t="shared" si="82"/>
        <v>0</v>
      </c>
      <c r="AY68" s="25">
        <f t="shared" si="82"/>
        <v>0</v>
      </c>
      <c r="AZ68" s="25">
        <f t="shared" si="82"/>
        <v>0</v>
      </c>
      <c r="BA68" s="25">
        <f t="shared" si="83"/>
        <v>0</v>
      </c>
      <c r="BB68" s="25">
        <f t="shared" si="83"/>
        <v>0</v>
      </c>
      <c r="BC68" s="25">
        <f t="shared" si="83"/>
        <v>0</v>
      </c>
      <c r="BD68" s="25">
        <f>N68-AI68</f>
        <v>0</v>
      </c>
      <c r="BE68" s="25">
        <f t="shared" si="83"/>
        <v>0</v>
      </c>
      <c r="BF68" s="25">
        <f t="shared" si="83"/>
        <v>0</v>
      </c>
      <c r="BG68" s="25">
        <f t="shared" si="83"/>
        <v>0</v>
      </c>
      <c r="BH68" s="25">
        <f t="shared" si="83"/>
        <v>1000000000</v>
      </c>
      <c r="BI68" s="25">
        <f t="shared" si="83"/>
        <v>0</v>
      </c>
      <c r="BJ68" s="25">
        <f>T68-AO68</f>
        <v>0</v>
      </c>
      <c r="BK68" s="25">
        <f t="shared" si="83"/>
        <v>0</v>
      </c>
      <c r="BL68" s="25">
        <f t="shared" si="83"/>
        <v>0</v>
      </c>
      <c r="BM68" s="25"/>
      <c r="BN68" s="25"/>
      <c r="BO68" s="25">
        <f t="shared" si="84"/>
        <v>0</v>
      </c>
      <c r="BP68" s="25">
        <f t="shared" si="85"/>
        <v>0</v>
      </c>
      <c r="BQ68" s="26">
        <f t="shared" ref="BQ68:BQ95" si="95">+BR68/G68</f>
        <v>0</v>
      </c>
      <c r="BR68" s="25">
        <f t="shared" si="86"/>
        <v>0</v>
      </c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6">
        <f t="shared" si="87"/>
        <v>1</v>
      </c>
      <c r="CL68" s="25">
        <f t="shared" si="88"/>
        <v>1000000000</v>
      </c>
      <c r="CM68" s="25">
        <f t="shared" si="89"/>
        <v>0</v>
      </c>
      <c r="CN68" s="25">
        <f t="shared" si="89"/>
        <v>0</v>
      </c>
      <c r="CO68" s="25">
        <f t="shared" si="89"/>
        <v>0</v>
      </c>
      <c r="CP68" s="25">
        <f t="shared" si="89"/>
        <v>0</v>
      </c>
      <c r="CQ68" s="25">
        <f t="shared" si="89"/>
        <v>0</v>
      </c>
      <c r="CR68" s="25">
        <f t="shared" si="89"/>
        <v>0</v>
      </c>
      <c r="CS68" s="25">
        <f t="shared" si="90"/>
        <v>0</v>
      </c>
      <c r="CT68" s="25">
        <f t="shared" si="90"/>
        <v>0</v>
      </c>
      <c r="CU68" s="25">
        <f t="shared" si="90"/>
        <v>0</v>
      </c>
      <c r="CV68" s="25">
        <f t="shared" si="91"/>
        <v>0</v>
      </c>
      <c r="CW68" s="25">
        <f t="shared" si="91"/>
        <v>1000000000</v>
      </c>
      <c r="CX68" s="25">
        <f t="shared" si="92"/>
        <v>0</v>
      </c>
      <c r="CY68" s="25">
        <f t="shared" si="92"/>
        <v>0</v>
      </c>
      <c r="CZ68" s="25">
        <f t="shared" si="92"/>
        <v>0</v>
      </c>
      <c r="DA68" s="25"/>
      <c r="DB68" s="25">
        <f t="shared" si="93"/>
        <v>0</v>
      </c>
      <c r="DC68" s="58">
        <f t="shared" si="93"/>
        <v>0</v>
      </c>
      <c r="DD68" s="25">
        <f t="shared" si="93"/>
        <v>0</v>
      </c>
    </row>
    <row r="69" spans="1:108" ht="30.75" customHeight="1" x14ac:dyDescent="0.25">
      <c r="A69" s="208"/>
      <c r="B69" s="195"/>
      <c r="C69" s="32" t="s">
        <v>219</v>
      </c>
      <c r="D69" s="22" t="s">
        <v>220</v>
      </c>
      <c r="E69" s="23">
        <v>520</v>
      </c>
      <c r="F69" s="24" t="s">
        <v>221</v>
      </c>
      <c r="G69" s="25">
        <f t="shared" si="79"/>
        <v>94000000</v>
      </c>
      <c r="H69" s="33"/>
      <c r="I69" s="33"/>
      <c r="J69" s="33"/>
      <c r="K69" s="33"/>
      <c r="L69" s="25"/>
      <c r="M69" s="25"/>
      <c r="N69" s="25"/>
      <c r="O69" s="25"/>
      <c r="P69" s="25"/>
      <c r="Q69" s="25"/>
      <c r="R69" s="25"/>
      <c r="S69" s="25"/>
      <c r="T69" s="25"/>
      <c r="U69" s="25">
        <v>50000000</v>
      </c>
      <c r="V69" s="25"/>
      <c r="W69" s="25"/>
      <c r="X69" s="25"/>
      <c r="Y69" s="25"/>
      <c r="Z69" s="25">
        <v>44000000</v>
      </c>
      <c r="AA69" s="26">
        <f t="shared" si="1"/>
        <v>9.1904255319148934E-2</v>
      </c>
      <c r="AB69" s="25">
        <f t="shared" si="80"/>
        <v>8639000</v>
      </c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>
        <f>+'[1]ENERO 2017'!$P$743</f>
        <v>8639000</v>
      </c>
      <c r="AO69" s="25"/>
      <c r="AP69" s="25"/>
      <c r="AQ69" s="25"/>
      <c r="AR69" s="25"/>
      <c r="AS69" s="25"/>
      <c r="AT69" s="25"/>
      <c r="AU69" s="25"/>
      <c r="AV69" s="26">
        <f t="shared" si="94"/>
        <v>0.90809574468085108</v>
      </c>
      <c r="AW69" s="25">
        <f t="shared" si="81"/>
        <v>85361000</v>
      </c>
      <c r="AX69" s="25">
        <f t="shared" si="82"/>
        <v>0</v>
      </c>
      <c r="AY69" s="25">
        <f t="shared" si="82"/>
        <v>0</v>
      </c>
      <c r="AZ69" s="25">
        <f t="shared" si="82"/>
        <v>0</v>
      </c>
      <c r="BA69" s="25">
        <f t="shared" si="83"/>
        <v>0</v>
      </c>
      <c r="BB69" s="25">
        <f t="shared" si="83"/>
        <v>0</v>
      </c>
      <c r="BC69" s="25">
        <f t="shared" si="83"/>
        <v>0</v>
      </c>
      <c r="BD69" s="25">
        <f>N69-AI69</f>
        <v>0</v>
      </c>
      <c r="BE69" s="25">
        <f t="shared" si="83"/>
        <v>0</v>
      </c>
      <c r="BF69" s="25">
        <f t="shared" si="83"/>
        <v>0</v>
      </c>
      <c r="BG69" s="25">
        <f t="shared" si="83"/>
        <v>0</v>
      </c>
      <c r="BH69" s="25">
        <f t="shared" si="83"/>
        <v>0</v>
      </c>
      <c r="BI69" s="25">
        <f t="shared" si="83"/>
        <v>-8639000</v>
      </c>
      <c r="BJ69" s="25">
        <f>T69-AO69</f>
        <v>0</v>
      </c>
      <c r="BK69" s="25">
        <f t="shared" si="83"/>
        <v>50000000</v>
      </c>
      <c r="BL69" s="25">
        <f t="shared" si="83"/>
        <v>0</v>
      </c>
      <c r="BM69" s="25"/>
      <c r="BN69" s="25"/>
      <c r="BO69" s="25">
        <f t="shared" si="84"/>
        <v>0</v>
      </c>
      <c r="BP69" s="25">
        <f t="shared" si="85"/>
        <v>44000000</v>
      </c>
      <c r="BQ69" s="26">
        <f t="shared" si="95"/>
        <v>9.1904255319148934E-2</v>
      </c>
      <c r="BR69" s="25">
        <f t="shared" si="86"/>
        <v>8639000</v>
      </c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>
        <f>+'[1]ENERO 2017'!$H$741</f>
        <v>8639000</v>
      </c>
      <c r="CF69" s="25"/>
      <c r="CG69" s="25"/>
      <c r="CH69" s="25"/>
      <c r="CI69" s="25"/>
      <c r="CJ69" s="25"/>
      <c r="CK69" s="26">
        <f t="shared" si="87"/>
        <v>0.90809574468085108</v>
      </c>
      <c r="CL69" s="25">
        <f t="shared" si="88"/>
        <v>85361000</v>
      </c>
      <c r="CM69" s="25">
        <f t="shared" si="89"/>
        <v>0</v>
      </c>
      <c r="CN69" s="25">
        <f t="shared" si="89"/>
        <v>0</v>
      </c>
      <c r="CO69" s="25">
        <f t="shared" si="89"/>
        <v>0</v>
      </c>
      <c r="CP69" s="25">
        <f t="shared" si="89"/>
        <v>0</v>
      </c>
      <c r="CQ69" s="25">
        <f t="shared" si="89"/>
        <v>0</v>
      </c>
      <c r="CR69" s="25">
        <f t="shared" si="89"/>
        <v>0</v>
      </c>
      <c r="CS69" s="25">
        <f t="shared" si="90"/>
        <v>0</v>
      </c>
      <c r="CT69" s="25">
        <f t="shared" si="90"/>
        <v>0</v>
      </c>
      <c r="CU69" s="25">
        <f t="shared" si="90"/>
        <v>0</v>
      </c>
      <c r="CV69" s="25">
        <f t="shared" si="91"/>
        <v>0</v>
      </c>
      <c r="CW69" s="25">
        <f t="shared" si="91"/>
        <v>0</v>
      </c>
      <c r="CX69" s="25">
        <f t="shared" si="92"/>
        <v>0</v>
      </c>
      <c r="CY69" s="25">
        <f t="shared" si="92"/>
        <v>41361000</v>
      </c>
      <c r="CZ69" s="25">
        <f t="shared" si="92"/>
        <v>0</v>
      </c>
      <c r="DA69" s="25"/>
      <c r="DB69" s="25">
        <f t="shared" si="93"/>
        <v>0</v>
      </c>
      <c r="DC69" s="58">
        <f t="shared" si="93"/>
        <v>0</v>
      </c>
      <c r="DD69" s="25">
        <f t="shared" si="93"/>
        <v>44000000</v>
      </c>
    </row>
    <row r="70" spans="1:108" ht="34.5" customHeight="1" x14ac:dyDescent="0.25">
      <c r="A70" s="208"/>
      <c r="B70" s="195"/>
      <c r="C70" s="32" t="s">
        <v>222</v>
      </c>
      <c r="D70" s="22" t="s">
        <v>223</v>
      </c>
      <c r="E70" s="23">
        <v>520</v>
      </c>
      <c r="F70" s="24" t="s">
        <v>109</v>
      </c>
      <c r="G70" s="25">
        <f t="shared" si="79"/>
        <v>10000000</v>
      </c>
      <c r="H70" s="33"/>
      <c r="I70" s="33"/>
      <c r="J70" s="33"/>
      <c r="K70" s="33"/>
      <c r="L70" s="25"/>
      <c r="M70" s="25"/>
      <c r="N70" s="25"/>
      <c r="O70" s="25"/>
      <c r="P70" s="25"/>
      <c r="Q70" s="25"/>
      <c r="R70" s="25"/>
      <c r="S70" s="25"/>
      <c r="T70" s="25"/>
      <c r="U70" s="25">
        <v>10000000</v>
      </c>
      <c r="V70" s="25"/>
      <c r="W70" s="25"/>
      <c r="X70" s="25"/>
      <c r="Y70" s="25"/>
      <c r="Z70" s="25"/>
      <c r="AA70" s="26">
        <f t="shared" ref="AA70:AA95" si="96">+AB70/G70</f>
        <v>0</v>
      </c>
      <c r="AB70" s="25">
        <f t="shared" si="80"/>
        <v>0</v>
      </c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6">
        <f t="shared" si="94"/>
        <v>1</v>
      </c>
      <c r="AW70" s="25">
        <f t="shared" si="81"/>
        <v>10000000</v>
      </c>
      <c r="AX70" s="25">
        <f t="shared" si="82"/>
        <v>0</v>
      </c>
      <c r="AY70" s="25">
        <f t="shared" si="82"/>
        <v>0</v>
      </c>
      <c r="AZ70" s="25">
        <f t="shared" si="82"/>
        <v>0</v>
      </c>
      <c r="BA70" s="25">
        <f t="shared" si="83"/>
        <v>0</v>
      </c>
      <c r="BB70" s="25">
        <f t="shared" si="83"/>
        <v>0</v>
      </c>
      <c r="BC70" s="25">
        <f t="shared" si="83"/>
        <v>0</v>
      </c>
      <c r="BD70" s="25">
        <f>N70-AI70</f>
        <v>0</v>
      </c>
      <c r="BE70" s="25">
        <f t="shared" si="83"/>
        <v>0</v>
      </c>
      <c r="BF70" s="25">
        <f t="shared" si="83"/>
        <v>0</v>
      </c>
      <c r="BG70" s="25">
        <f t="shared" si="83"/>
        <v>0</v>
      </c>
      <c r="BH70" s="25">
        <f t="shared" si="83"/>
        <v>0</v>
      </c>
      <c r="BI70" s="25">
        <f t="shared" si="83"/>
        <v>0</v>
      </c>
      <c r="BJ70" s="25">
        <f>T70-AO70</f>
        <v>0</v>
      </c>
      <c r="BK70" s="25">
        <f t="shared" si="83"/>
        <v>10000000</v>
      </c>
      <c r="BL70" s="25">
        <f t="shared" si="83"/>
        <v>0</v>
      </c>
      <c r="BM70" s="25"/>
      <c r="BN70" s="25"/>
      <c r="BO70" s="25">
        <f t="shared" si="84"/>
        <v>0</v>
      </c>
      <c r="BP70" s="25">
        <f t="shared" si="85"/>
        <v>0</v>
      </c>
      <c r="BQ70" s="26">
        <f t="shared" si="95"/>
        <v>0</v>
      </c>
      <c r="BR70" s="25">
        <f t="shared" si="86"/>
        <v>0</v>
      </c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6">
        <f t="shared" si="87"/>
        <v>1</v>
      </c>
      <c r="CL70" s="25">
        <f t="shared" si="88"/>
        <v>10000000</v>
      </c>
      <c r="CM70" s="25">
        <f t="shared" si="89"/>
        <v>0</v>
      </c>
      <c r="CN70" s="25">
        <f t="shared" si="89"/>
        <v>0</v>
      </c>
      <c r="CO70" s="25">
        <f t="shared" si="89"/>
        <v>0</v>
      </c>
      <c r="CP70" s="25">
        <f t="shared" si="89"/>
        <v>0</v>
      </c>
      <c r="CQ70" s="25">
        <f t="shared" si="89"/>
        <v>0</v>
      </c>
      <c r="CR70" s="25">
        <f t="shared" si="89"/>
        <v>0</v>
      </c>
      <c r="CS70" s="25">
        <f t="shared" si="90"/>
        <v>0</v>
      </c>
      <c r="CT70" s="25">
        <f t="shared" si="90"/>
        <v>0</v>
      </c>
      <c r="CU70" s="25">
        <f t="shared" si="90"/>
        <v>0</v>
      </c>
      <c r="CV70" s="25">
        <f t="shared" si="91"/>
        <v>0</v>
      </c>
      <c r="CW70" s="25">
        <f t="shared" si="91"/>
        <v>0</v>
      </c>
      <c r="CX70" s="25">
        <f t="shared" si="92"/>
        <v>0</v>
      </c>
      <c r="CY70" s="25">
        <f t="shared" si="92"/>
        <v>10000000</v>
      </c>
      <c r="CZ70" s="25">
        <f t="shared" si="92"/>
        <v>0</v>
      </c>
      <c r="DA70" s="25"/>
      <c r="DB70" s="25">
        <f t="shared" si="93"/>
        <v>0</v>
      </c>
      <c r="DC70" s="58">
        <f t="shared" si="93"/>
        <v>0</v>
      </c>
      <c r="DD70" s="25">
        <f t="shared" si="93"/>
        <v>0</v>
      </c>
    </row>
    <row r="71" spans="1:108" ht="35.25" customHeight="1" x14ac:dyDescent="0.25">
      <c r="A71" s="208"/>
      <c r="B71" s="195"/>
      <c r="C71" s="32" t="s">
        <v>224</v>
      </c>
      <c r="D71" s="22" t="s">
        <v>225</v>
      </c>
      <c r="E71" s="23">
        <v>520</v>
      </c>
      <c r="F71" s="24" t="s">
        <v>183</v>
      </c>
      <c r="G71" s="25">
        <f t="shared" si="79"/>
        <v>11500000</v>
      </c>
      <c r="H71" s="33"/>
      <c r="I71" s="25">
        <v>10000000</v>
      </c>
      <c r="J71" s="33"/>
      <c r="K71" s="33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>
        <v>1500000</v>
      </c>
      <c r="AA71" s="26">
        <f t="shared" si="96"/>
        <v>0</v>
      </c>
      <c r="AB71" s="25">
        <f t="shared" si="80"/>
        <v>0</v>
      </c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6">
        <f t="shared" si="94"/>
        <v>1</v>
      </c>
      <c r="AW71" s="25">
        <f t="shared" si="81"/>
        <v>11500000</v>
      </c>
      <c r="AX71" s="25">
        <f t="shared" si="82"/>
        <v>0</v>
      </c>
      <c r="AY71" s="25">
        <f t="shared" si="82"/>
        <v>10000000</v>
      </c>
      <c r="AZ71" s="25">
        <f t="shared" si="82"/>
        <v>0</v>
      </c>
      <c r="BA71" s="25">
        <f t="shared" si="83"/>
        <v>0</v>
      </c>
      <c r="BB71" s="25">
        <f t="shared" si="83"/>
        <v>0</v>
      </c>
      <c r="BC71" s="25">
        <f t="shared" si="83"/>
        <v>0</v>
      </c>
      <c r="BD71" s="25">
        <f>+N71-AI71</f>
        <v>0</v>
      </c>
      <c r="BE71" s="25">
        <f t="shared" si="83"/>
        <v>0</v>
      </c>
      <c r="BF71" s="25">
        <f t="shared" si="83"/>
        <v>0</v>
      </c>
      <c r="BG71" s="25">
        <f t="shared" si="83"/>
        <v>0</v>
      </c>
      <c r="BH71" s="25">
        <f t="shared" si="83"/>
        <v>0</v>
      </c>
      <c r="BI71" s="25">
        <f t="shared" si="83"/>
        <v>0</v>
      </c>
      <c r="BJ71" s="25">
        <f>+T71-AO71</f>
        <v>0</v>
      </c>
      <c r="BK71" s="25">
        <f t="shared" si="83"/>
        <v>0</v>
      </c>
      <c r="BL71" s="25">
        <f t="shared" si="83"/>
        <v>0</v>
      </c>
      <c r="BM71" s="25"/>
      <c r="BN71" s="25">
        <f>+X71-AS71</f>
        <v>0</v>
      </c>
      <c r="BO71" s="25">
        <f t="shared" si="84"/>
        <v>0</v>
      </c>
      <c r="BP71" s="25">
        <f t="shared" si="85"/>
        <v>1500000</v>
      </c>
      <c r="BQ71" s="26">
        <f t="shared" si="95"/>
        <v>0</v>
      </c>
      <c r="BR71" s="25">
        <f t="shared" si="86"/>
        <v>0</v>
      </c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6">
        <f t="shared" si="87"/>
        <v>1</v>
      </c>
      <c r="CL71" s="25">
        <f t="shared" si="88"/>
        <v>11500000</v>
      </c>
      <c r="CM71" s="25">
        <f t="shared" si="89"/>
        <v>0</v>
      </c>
      <c r="CN71" s="25">
        <f t="shared" si="89"/>
        <v>10000000</v>
      </c>
      <c r="CO71" s="25">
        <f t="shared" si="89"/>
        <v>0</v>
      </c>
      <c r="CP71" s="25">
        <f t="shared" si="89"/>
        <v>0</v>
      </c>
      <c r="CQ71" s="25">
        <f t="shared" si="89"/>
        <v>0</v>
      </c>
      <c r="CR71" s="25">
        <f t="shared" si="89"/>
        <v>0</v>
      </c>
      <c r="CS71" s="25">
        <f t="shared" si="90"/>
        <v>0</v>
      </c>
      <c r="CT71" s="25">
        <f t="shared" si="90"/>
        <v>0</v>
      </c>
      <c r="CU71" s="25">
        <f t="shared" si="90"/>
        <v>0</v>
      </c>
      <c r="CV71" s="25">
        <f t="shared" si="91"/>
        <v>0</v>
      </c>
      <c r="CW71" s="25">
        <f t="shared" si="91"/>
        <v>0</v>
      </c>
      <c r="CX71" s="25">
        <f t="shared" si="92"/>
        <v>0</v>
      </c>
      <c r="CY71" s="25">
        <f t="shared" si="92"/>
        <v>0</v>
      </c>
      <c r="CZ71" s="25">
        <f t="shared" si="92"/>
        <v>0</v>
      </c>
      <c r="DA71" s="25"/>
      <c r="DB71" s="25">
        <f t="shared" si="93"/>
        <v>0</v>
      </c>
      <c r="DC71" s="58">
        <f t="shared" si="93"/>
        <v>0</v>
      </c>
      <c r="DD71" s="25">
        <f t="shared" si="93"/>
        <v>1500000</v>
      </c>
    </row>
    <row r="72" spans="1:108" ht="76.5" customHeight="1" x14ac:dyDescent="0.25">
      <c r="A72" s="208"/>
      <c r="B72" s="195"/>
      <c r="C72" s="32" t="s">
        <v>226</v>
      </c>
      <c r="D72" s="22" t="s">
        <v>227</v>
      </c>
      <c r="E72" s="23">
        <v>520</v>
      </c>
      <c r="F72" s="24" t="s">
        <v>228</v>
      </c>
      <c r="G72" s="25">
        <f t="shared" si="79"/>
        <v>293084973</v>
      </c>
      <c r="H72" s="33"/>
      <c r="I72" s="33"/>
      <c r="J72" s="33"/>
      <c r="K72" s="33"/>
      <c r="L72" s="25"/>
      <c r="M72" s="25"/>
      <c r="N72" s="25"/>
      <c r="O72" s="25"/>
      <c r="P72" s="25"/>
      <c r="Q72" s="25"/>
      <c r="R72" s="25"/>
      <c r="S72" s="25"/>
      <c r="T72" s="25"/>
      <c r="U72" s="25">
        <v>20084973</v>
      </c>
      <c r="V72" s="25"/>
      <c r="W72" s="25"/>
      <c r="X72" s="25"/>
      <c r="Y72" s="25"/>
      <c r="Z72" s="25">
        <v>273000000</v>
      </c>
      <c r="AA72" s="26">
        <f t="shared" si="96"/>
        <v>0.85318312106025307</v>
      </c>
      <c r="AB72" s="25">
        <f t="shared" si="80"/>
        <v>250055152</v>
      </c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>
        <f>+'[1]ENERO 2017'!$P$765</f>
        <v>17944922</v>
      </c>
      <c r="AO72" s="25"/>
      <c r="AP72" s="25"/>
      <c r="AQ72" s="25"/>
      <c r="AR72" s="25"/>
      <c r="AS72" s="25"/>
      <c r="AT72" s="25"/>
      <c r="AU72" s="25">
        <f>+'[1]ENERO 2017'!$T$765</f>
        <v>232110230</v>
      </c>
      <c r="AV72" s="26">
        <f t="shared" si="94"/>
        <v>0.14681687893974693</v>
      </c>
      <c r="AW72" s="25">
        <f t="shared" si="81"/>
        <v>43029821</v>
      </c>
      <c r="AX72" s="25">
        <f t="shared" si="82"/>
        <v>0</v>
      </c>
      <c r="AY72" s="25">
        <f t="shared" si="82"/>
        <v>0</v>
      </c>
      <c r="AZ72" s="25">
        <f t="shared" si="82"/>
        <v>0</v>
      </c>
      <c r="BA72" s="25">
        <f t="shared" si="83"/>
        <v>0</v>
      </c>
      <c r="BB72" s="25">
        <f t="shared" si="83"/>
        <v>0</v>
      </c>
      <c r="BC72" s="25">
        <f t="shared" si="83"/>
        <v>0</v>
      </c>
      <c r="BD72" s="25">
        <f>+N72-AI72</f>
        <v>0</v>
      </c>
      <c r="BE72" s="25">
        <f t="shared" si="83"/>
        <v>0</v>
      </c>
      <c r="BF72" s="25">
        <f t="shared" si="83"/>
        <v>0</v>
      </c>
      <c r="BG72" s="25">
        <f t="shared" si="83"/>
        <v>0</v>
      </c>
      <c r="BH72" s="25">
        <f t="shared" si="83"/>
        <v>0</v>
      </c>
      <c r="BI72" s="25">
        <f t="shared" si="83"/>
        <v>-17944922</v>
      </c>
      <c r="BJ72" s="25">
        <f>+T72-AO72</f>
        <v>0</v>
      </c>
      <c r="BK72" s="25">
        <f t="shared" si="83"/>
        <v>20084973</v>
      </c>
      <c r="BL72" s="25">
        <f t="shared" si="83"/>
        <v>0</v>
      </c>
      <c r="BM72" s="25"/>
      <c r="BN72" s="25"/>
      <c r="BO72" s="25">
        <f t="shared" si="84"/>
        <v>0</v>
      </c>
      <c r="BP72" s="25">
        <f t="shared" si="85"/>
        <v>40889770</v>
      </c>
      <c r="BQ72" s="26">
        <f t="shared" si="95"/>
        <v>0.77434348024386768</v>
      </c>
      <c r="BR72" s="25">
        <f t="shared" si="86"/>
        <v>226948438</v>
      </c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>
        <f>+'[1]ENERO 2017'!$H$793+'[1]ENERO 2017'!$H$795</f>
        <v>17944922</v>
      </c>
      <c r="CF72" s="25"/>
      <c r="CG72" s="25"/>
      <c r="CH72" s="25"/>
      <c r="CI72" s="25"/>
      <c r="CJ72" s="25">
        <f>+'[1]ENERO 2017'!$H$763-CE72</f>
        <v>209003516</v>
      </c>
      <c r="CK72" s="26">
        <f t="shared" si="87"/>
        <v>0.22565651975613232</v>
      </c>
      <c r="CL72" s="25">
        <f t="shared" si="88"/>
        <v>66136535</v>
      </c>
      <c r="CM72" s="25">
        <f t="shared" si="89"/>
        <v>0</v>
      </c>
      <c r="CN72" s="25">
        <f t="shared" si="89"/>
        <v>0</v>
      </c>
      <c r="CO72" s="25">
        <f t="shared" si="89"/>
        <v>0</v>
      </c>
      <c r="CP72" s="25">
        <f t="shared" si="89"/>
        <v>0</v>
      </c>
      <c r="CQ72" s="25">
        <f t="shared" si="89"/>
        <v>0</v>
      </c>
      <c r="CR72" s="25">
        <f t="shared" si="89"/>
        <v>0</v>
      </c>
      <c r="CS72" s="25">
        <f t="shared" si="90"/>
        <v>0</v>
      </c>
      <c r="CT72" s="25">
        <f t="shared" si="90"/>
        <v>0</v>
      </c>
      <c r="CU72" s="25">
        <f t="shared" si="90"/>
        <v>0</v>
      </c>
      <c r="CV72" s="25">
        <f t="shared" si="91"/>
        <v>0</v>
      </c>
      <c r="CW72" s="25">
        <f t="shared" si="91"/>
        <v>0</v>
      </c>
      <c r="CX72" s="25">
        <f t="shared" si="92"/>
        <v>0</v>
      </c>
      <c r="CY72" s="25">
        <f t="shared" si="92"/>
        <v>2140051</v>
      </c>
      <c r="CZ72" s="25">
        <f t="shared" si="92"/>
        <v>0</v>
      </c>
      <c r="DA72" s="25"/>
      <c r="DB72" s="25">
        <f t="shared" si="93"/>
        <v>0</v>
      </c>
      <c r="DC72" s="58">
        <f t="shared" si="93"/>
        <v>0</v>
      </c>
      <c r="DD72" s="25">
        <f t="shared" si="93"/>
        <v>63996484</v>
      </c>
    </row>
    <row r="73" spans="1:108" ht="36" hidden="1" customHeight="1" x14ac:dyDescent="0.25">
      <c r="A73" s="208"/>
      <c r="B73" s="195"/>
      <c r="C73" s="32" t="s">
        <v>229</v>
      </c>
      <c r="D73" s="22" t="s">
        <v>230</v>
      </c>
      <c r="E73" s="23">
        <v>520</v>
      </c>
      <c r="F73" s="24" t="s">
        <v>109</v>
      </c>
      <c r="G73" s="25">
        <f t="shared" si="79"/>
        <v>0</v>
      </c>
      <c r="H73" s="33"/>
      <c r="I73" s="33"/>
      <c r="J73" s="33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6" t="e">
        <f t="shared" si="96"/>
        <v>#DIV/0!</v>
      </c>
      <c r="AB73" s="25">
        <f t="shared" si="80"/>
        <v>0</v>
      </c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6" t="e">
        <f t="shared" si="94"/>
        <v>#DIV/0!</v>
      </c>
      <c r="AW73" s="25">
        <f t="shared" si="81"/>
        <v>0</v>
      </c>
      <c r="AX73" s="25">
        <f t="shared" si="82"/>
        <v>0</v>
      </c>
      <c r="AY73" s="25">
        <f t="shared" si="82"/>
        <v>0</v>
      </c>
      <c r="AZ73" s="25">
        <f t="shared" si="82"/>
        <v>0</v>
      </c>
      <c r="BA73" s="25">
        <f t="shared" si="82"/>
        <v>0</v>
      </c>
      <c r="BB73" s="25">
        <f t="shared" si="82"/>
        <v>0</v>
      </c>
      <c r="BC73" s="25">
        <f t="shared" si="82"/>
        <v>0</v>
      </c>
      <c r="BD73" s="25">
        <f t="shared" si="82"/>
        <v>0</v>
      </c>
      <c r="BE73" s="25">
        <f t="shared" si="82"/>
        <v>0</v>
      </c>
      <c r="BF73" s="25">
        <f t="shared" si="82"/>
        <v>0</v>
      </c>
      <c r="BG73" s="25">
        <f t="shared" si="82"/>
        <v>0</v>
      </c>
      <c r="BH73" s="25">
        <f t="shared" si="82"/>
        <v>0</v>
      </c>
      <c r="BI73" s="25">
        <f t="shared" si="82"/>
        <v>0</v>
      </c>
      <c r="BJ73" s="25">
        <f t="shared" si="82"/>
        <v>0</v>
      </c>
      <c r="BK73" s="25">
        <f t="shared" si="82"/>
        <v>0</v>
      </c>
      <c r="BL73" s="25">
        <f t="shared" si="82"/>
        <v>0</v>
      </c>
      <c r="BM73" s="25"/>
      <c r="BN73" s="25">
        <f>X73-AS73</f>
        <v>0</v>
      </c>
      <c r="BO73" s="25">
        <f t="shared" si="84"/>
        <v>0</v>
      </c>
      <c r="BP73" s="25">
        <f>Z73-AU73</f>
        <v>0</v>
      </c>
      <c r="BQ73" s="26" t="e">
        <f t="shared" si="95"/>
        <v>#DIV/0!</v>
      </c>
      <c r="BR73" s="25">
        <f t="shared" si="86"/>
        <v>0</v>
      </c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6" t="e">
        <f t="shared" si="87"/>
        <v>#DIV/0!</v>
      </c>
      <c r="CL73" s="25">
        <f t="shared" si="88"/>
        <v>0</v>
      </c>
      <c r="CM73" s="25">
        <f t="shared" si="89"/>
        <v>0</v>
      </c>
      <c r="CN73" s="25">
        <f t="shared" si="89"/>
        <v>0</v>
      </c>
      <c r="CO73" s="25">
        <f t="shared" si="89"/>
        <v>0</v>
      </c>
      <c r="CP73" s="25">
        <f t="shared" si="89"/>
        <v>0</v>
      </c>
      <c r="CQ73" s="25">
        <f t="shared" si="89"/>
        <v>0</v>
      </c>
      <c r="CR73" s="25">
        <f t="shared" si="89"/>
        <v>0</v>
      </c>
      <c r="CS73" s="25">
        <f t="shared" si="89"/>
        <v>0</v>
      </c>
      <c r="CT73" s="25">
        <f t="shared" si="89"/>
        <v>0</v>
      </c>
      <c r="CU73" s="25">
        <f t="shared" si="89"/>
        <v>0</v>
      </c>
      <c r="CV73" s="25">
        <f t="shared" si="91"/>
        <v>0</v>
      </c>
      <c r="CW73" s="25">
        <f t="shared" si="91"/>
        <v>0</v>
      </c>
      <c r="CX73" s="25">
        <f t="shared" ref="CX73:CZ74" si="97">T73-CD73</f>
        <v>0</v>
      </c>
      <c r="CY73" s="25">
        <f t="shared" si="97"/>
        <v>0</v>
      </c>
      <c r="CZ73" s="25">
        <f t="shared" si="97"/>
        <v>0</v>
      </c>
      <c r="DA73" s="25"/>
      <c r="DB73" s="25">
        <f t="shared" ref="DB73:DD74" si="98">X73-CH73</f>
        <v>0</v>
      </c>
      <c r="DC73" s="25">
        <f t="shared" si="98"/>
        <v>0</v>
      </c>
      <c r="DD73" s="25">
        <f t="shared" si="98"/>
        <v>0</v>
      </c>
    </row>
    <row r="74" spans="1:108" ht="34.5" hidden="1" customHeight="1" x14ac:dyDescent="0.25">
      <c r="A74" s="212"/>
      <c r="B74" s="196"/>
      <c r="C74" s="32" t="s">
        <v>231</v>
      </c>
      <c r="D74" s="22" t="s">
        <v>232</v>
      </c>
      <c r="E74" s="23">
        <v>520</v>
      </c>
      <c r="F74" s="24" t="s">
        <v>109</v>
      </c>
      <c r="G74" s="25">
        <f t="shared" si="79"/>
        <v>0</v>
      </c>
      <c r="H74" s="33"/>
      <c r="I74" s="33"/>
      <c r="J74" s="33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6" t="e">
        <f t="shared" si="96"/>
        <v>#DIV/0!</v>
      </c>
      <c r="AB74" s="25">
        <f t="shared" si="80"/>
        <v>0</v>
      </c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6" t="e">
        <f t="shared" si="94"/>
        <v>#DIV/0!</v>
      </c>
      <c r="AW74" s="25">
        <f t="shared" si="81"/>
        <v>0</v>
      </c>
      <c r="AX74" s="25">
        <f t="shared" si="82"/>
        <v>0</v>
      </c>
      <c r="AY74" s="25">
        <f t="shared" si="82"/>
        <v>0</v>
      </c>
      <c r="AZ74" s="25">
        <f t="shared" si="82"/>
        <v>0</v>
      </c>
      <c r="BA74" s="25">
        <f t="shared" si="82"/>
        <v>0</v>
      </c>
      <c r="BB74" s="25">
        <f t="shared" si="82"/>
        <v>0</v>
      </c>
      <c r="BC74" s="25">
        <f t="shared" si="82"/>
        <v>0</v>
      </c>
      <c r="BD74" s="25">
        <f t="shared" si="82"/>
        <v>0</v>
      </c>
      <c r="BE74" s="25">
        <f t="shared" si="82"/>
        <v>0</v>
      </c>
      <c r="BF74" s="25">
        <f t="shared" si="82"/>
        <v>0</v>
      </c>
      <c r="BG74" s="25">
        <f t="shared" si="82"/>
        <v>0</v>
      </c>
      <c r="BH74" s="25">
        <f t="shared" si="82"/>
        <v>0</v>
      </c>
      <c r="BI74" s="25">
        <f t="shared" si="82"/>
        <v>0</v>
      </c>
      <c r="BJ74" s="25">
        <f t="shared" si="82"/>
        <v>0</v>
      </c>
      <c r="BK74" s="25">
        <f t="shared" si="82"/>
        <v>0</v>
      </c>
      <c r="BL74" s="25">
        <f t="shared" si="82"/>
        <v>0</v>
      </c>
      <c r="BM74" s="25"/>
      <c r="BN74" s="25">
        <f>X74-AS74</f>
        <v>0</v>
      </c>
      <c r="BO74" s="25">
        <f t="shared" si="84"/>
        <v>0</v>
      </c>
      <c r="BP74" s="25">
        <f>Z74-AU74</f>
        <v>0</v>
      </c>
      <c r="BQ74" s="26" t="e">
        <f t="shared" si="95"/>
        <v>#DIV/0!</v>
      </c>
      <c r="BR74" s="25">
        <f t="shared" si="86"/>
        <v>0</v>
      </c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6" t="e">
        <f t="shared" si="87"/>
        <v>#DIV/0!</v>
      </c>
      <c r="CL74" s="25">
        <f t="shared" si="88"/>
        <v>0</v>
      </c>
      <c r="CM74" s="25">
        <f t="shared" si="89"/>
        <v>0</v>
      </c>
      <c r="CN74" s="25">
        <f t="shared" si="89"/>
        <v>0</v>
      </c>
      <c r="CO74" s="25">
        <f t="shared" si="89"/>
        <v>0</v>
      </c>
      <c r="CP74" s="25">
        <f t="shared" si="89"/>
        <v>0</v>
      </c>
      <c r="CQ74" s="25">
        <f t="shared" si="89"/>
        <v>0</v>
      </c>
      <c r="CR74" s="25">
        <f t="shared" si="89"/>
        <v>0</v>
      </c>
      <c r="CS74" s="25">
        <f t="shared" si="89"/>
        <v>0</v>
      </c>
      <c r="CT74" s="25">
        <f t="shared" si="89"/>
        <v>0</v>
      </c>
      <c r="CU74" s="25">
        <f t="shared" si="89"/>
        <v>0</v>
      </c>
      <c r="CV74" s="25">
        <f t="shared" si="91"/>
        <v>0</v>
      </c>
      <c r="CW74" s="25">
        <f t="shared" si="91"/>
        <v>0</v>
      </c>
      <c r="CX74" s="25">
        <f t="shared" si="97"/>
        <v>0</v>
      </c>
      <c r="CY74" s="25">
        <f t="shared" si="97"/>
        <v>0</v>
      </c>
      <c r="CZ74" s="25">
        <f t="shared" si="97"/>
        <v>0</v>
      </c>
      <c r="DA74" s="25"/>
      <c r="DB74" s="25">
        <f t="shared" si="98"/>
        <v>0</v>
      </c>
      <c r="DC74" s="25">
        <f t="shared" si="98"/>
        <v>0</v>
      </c>
      <c r="DD74" s="25">
        <f t="shared" si="98"/>
        <v>0</v>
      </c>
    </row>
    <row r="75" spans="1:108" ht="33" customHeight="1" x14ac:dyDescent="0.25">
      <c r="A75" s="207" t="s">
        <v>200</v>
      </c>
      <c r="B75" s="209" t="s">
        <v>233</v>
      </c>
      <c r="C75" s="32" t="s">
        <v>234</v>
      </c>
      <c r="D75" s="22" t="s">
        <v>235</v>
      </c>
      <c r="E75" s="23">
        <v>520</v>
      </c>
      <c r="F75" s="24" t="s">
        <v>109</v>
      </c>
      <c r="G75" s="25">
        <f t="shared" si="79"/>
        <v>30000000</v>
      </c>
      <c r="H75" s="33"/>
      <c r="I75" s="25">
        <v>30000000</v>
      </c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6">
        <f t="shared" si="96"/>
        <v>0</v>
      </c>
      <c r="AB75" s="25">
        <f t="shared" si="80"/>
        <v>0</v>
      </c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6">
        <f t="shared" si="94"/>
        <v>1</v>
      </c>
      <c r="AW75" s="25">
        <f t="shared" si="81"/>
        <v>30000000</v>
      </c>
      <c r="AX75" s="25">
        <f t="shared" si="82"/>
        <v>0</v>
      </c>
      <c r="AY75" s="25">
        <f t="shared" si="82"/>
        <v>30000000</v>
      </c>
      <c r="AZ75" s="25">
        <f t="shared" si="82"/>
        <v>0</v>
      </c>
      <c r="BA75" s="25">
        <f t="shared" ref="BA75:BL90" si="99">+K75-AF75</f>
        <v>0</v>
      </c>
      <c r="BB75" s="25">
        <f t="shared" si="99"/>
        <v>0</v>
      </c>
      <c r="BC75" s="25">
        <f t="shared" si="99"/>
        <v>0</v>
      </c>
      <c r="BD75" s="25">
        <f t="shared" si="99"/>
        <v>0</v>
      </c>
      <c r="BE75" s="25">
        <f t="shared" si="99"/>
        <v>0</v>
      </c>
      <c r="BF75" s="25">
        <f t="shared" si="99"/>
        <v>0</v>
      </c>
      <c r="BG75" s="25">
        <f t="shared" si="99"/>
        <v>0</v>
      </c>
      <c r="BH75" s="25">
        <f t="shared" si="99"/>
        <v>0</v>
      </c>
      <c r="BI75" s="25">
        <f t="shared" si="99"/>
        <v>0</v>
      </c>
      <c r="BJ75" s="25">
        <f t="shared" si="99"/>
        <v>0</v>
      </c>
      <c r="BK75" s="25">
        <f t="shared" si="99"/>
        <v>0</v>
      </c>
      <c r="BL75" s="25">
        <f t="shared" si="99"/>
        <v>0</v>
      </c>
      <c r="BM75" s="25"/>
      <c r="BN75" s="25"/>
      <c r="BO75" s="25">
        <f t="shared" si="84"/>
        <v>0</v>
      </c>
      <c r="BP75" s="25">
        <f t="shared" ref="BP75:BP94" si="100">+Z75-AU75</f>
        <v>0</v>
      </c>
      <c r="BQ75" s="26">
        <f t="shared" si="95"/>
        <v>0</v>
      </c>
      <c r="BR75" s="25">
        <f t="shared" si="86"/>
        <v>0</v>
      </c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6">
        <f t="shared" si="87"/>
        <v>1</v>
      </c>
      <c r="CL75" s="25">
        <f t="shared" si="88"/>
        <v>30000000</v>
      </c>
      <c r="CM75" s="25">
        <f t="shared" si="89"/>
        <v>0</v>
      </c>
      <c r="CN75" s="25">
        <f t="shared" si="89"/>
        <v>30000000</v>
      </c>
      <c r="CO75" s="25">
        <f t="shared" si="89"/>
        <v>0</v>
      </c>
      <c r="CP75" s="25">
        <f t="shared" si="89"/>
        <v>0</v>
      </c>
      <c r="CQ75" s="25">
        <f t="shared" si="89"/>
        <v>0</v>
      </c>
      <c r="CR75" s="25">
        <f t="shared" si="89"/>
        <v>0</v>
      </c>
      <c r="CS75" s="25">
        <f t="shared" ref="CS75:CU77" si="101">+N75-BY75</f>
        <v>0</v>
      </c>
      <c r="CT75" s="25">
        <f t="shared" si="101"/>
        <v>0</v>
      </c>
      <c r="CU75" s="25">
        <f t="shared" si="101"/>
        <v>0</v>
      </c>
      <c r="CV75" s="25">
        <f t="shared" si="91"/>
        <v>0</v>
      </c>
      <c r="CW75" s="25">
        <f t="shared" si="91"/>
        <v>0</v>
      </c>
      <c r="CX75" s="25">
        <f t="shared" ref="CX75:CZ86" si="102">+T75-CD75</f>
        <v>0</v>
      </c>
      <c r="CY75" s="25">
        <f t="shared" si="102"/>
        <v>0</v>
      </c>
      <c r="CZ75" s="25">
        <f t="shared" si="102"/>
        <v>0</v>
      </c>
      <c r="DA75" s="25"/>
      <c r="DB75" s="25">
        <f t="shared" ref="DB75:DD86" si="103">+X75-CH75</f>
        <v>0</v>
      </c>
      <c r="DC75" s="58">
        <f t="shared" si="103"/>
        <v>0</v>
      </c>
      <c r="DD75" s="25">
        <f t="shared" si="103"/>
        <v>0</v>
      </c>
    </row>
    <row r="76" spans="1:108" ht="35.25" hidden="1" customHeight="1" x14ac:dyDescent="0.25">
      <c r="A76" s="208"/>
      <c r="B76" s="210"/>
      <c r="C76" s="32" t="s">
        <v>236</v>
      </c>
      <c r="D76" s="22"/>
      <c r="E76" s="23">
        <v>520</v>
      </c>
      <c r="F76" s="24" t="s">
        <v>109</v>
      </c>
      <c r="G76" s="25">
        <f t="shared" si="79"/>
        <v>0</v>
      </c>
      <c r="H76" s="33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6" t="e">
        <f t="shared" si="96"/>
        <v>#DIV/0!</v>
      </c>
      <c r="AB76" s="25">
        <f t="shared" si="80"/>
        <v>0</v>
      </c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6" t="e">
        <f t="shared" si="94"/>
        <v>#DIV/0!</v>
      </c>
      <c r="AW76" s="25">
        <f t="shared" si="81"/>
        <v>0</v>
      </c>
      <c r="AX76" s="25">
        <f t="shared" si="82"/>
        <v>0</v>
      </c>
      <c r="AY76" s="25">
        <f t="shared" si="82"/>
        <v>0</v>
      </c>
      <c r="AZ76" s="25">
        <f t="shared" si="82"/>
        <v>0</v>
      </c>
      <c r="BA76" s="25">
        <f t="shared" si="99"/>
        <v>0</v>
      </c>
      <c r="BB76" s="25">
        <f t="shared" si="99"/>
        <v>0</v>
      </c>
      <c r="BC76" s="25">
        <f t="shared" si="99"/>
        <v>0</v>
      </c>
      <c r="BD76" s="25">
        <f t="shared" si="99"/>
        <v>0</v>
      </c>
      <c r="BE76" s="25">
        <f t="shared" si="99"/>
        <v>0</v>
      </c>
      <c r="BF76" s="25">
        <f t="shared" si="99"/>
        <v>0</v>
      </c>
      <c r="BG76" s="25">
        <f t="shared" si="99"/>
        <v>0</v>
      </c>
      <c r="BH76" s="25">
        <f t="shared" si="99"/>
        <v>0</v>
      </c>
      <c r="BI76" s="25">
        <f t="shared" si="99"/>
        <v>0</v>
      </c>
      <c r="BJ76" s="25">
        <f t="shared" si="99"/>
        <v>0</v>
      </c>
      <c r="BK76" s="25">
        <f t="shared" si="99"/>
        <v>0</v>
      </c>
      <c r="BL76" s="25">
        <f t="shared" si="99"/>
        <v>0</v>
      </c>
      <c r="BM76" s="25"/>
      <c r="BN76" s="25"/>
      <c r="BO76" s="25">
        <f t="shared" si="84"/>
        <v>0</v>
      </c>
      <c r="BP76" s="25">
        <f t="shared" si="100"/>
        <v>0</v>
      </c>
      <c r="BQ76" s="26" t="e">
        <f t="shared" si="95"/>
        <v>#DIV/0!</v>
      </c>
      <c r="BR76" s="25">
        <f t="shared" si="86"/>
        <v>0</v>
      </c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6" t="e">
        <f t="shared" si="87"/>
        <v>#DIV/0!</v>
      </c>
      <c r="CL76" s="25">
        <f t="shared" si="88"/>
        <v>0</v>
      </c>
      <c r="CM76" s="25">
        <f t="shared" si="89"/>
        <v>0</v>
      </c>
      <c r="CN76" s="25">
        <f t="shared" si="89"/>
        <v>0</v>
      </c>
      <c r="CO76" s="25">
        <f t="shared" si="89"/>
        <v>0</v>
      </c>
      <c r="CP76" s="25">
        <f t="shared" si="89"/>
        <v>0</v>
      </c>
      <c r="CQ76" s="25">
        <f t="shared" si="89"/>
        <v>0</v>
      </c>
      <c r="CR76" s="25">
        <f t="shared" si="89"/>
        <v>0</v>
      </c>
      <c r="CS76" s="25">
        <f t="shared" si="101"/>
        <v>0</v>
      </c>
      <c r="CT76" s="25">
        <f t="shared" si="101"/>
        <v>0</v>
      </c>
      <c r="CU76" s="25">
        <f t="shared" si="101"/>
        <v>0</v>
      </c>
      <c r="CV76" s="25">
        <f t="shared" si="91"/>
        <v>0</v>
      </c>
      <c r="CW76" s="25">
        <f t="shared" si="91"/>
        <v>0</v>
      </c>
      <c r="CX76" s="25">
        <f t="shared" si="102"/>
        <v>0</v>
      </c>
      <c r="CY76" s="25">
        <f t="shared" si="102"/>
        <v>0</v>
      </c>
      <c r="CZ76" s="25">
        <f t="shared" si="102"/>
        <v>0</v>
      </c>
      <c r="DA76" s="25"/>
      <c r="DB76" s="25">
        <f t="shared" si="103"/>
        <v>0</v>
      </c>
      <c r="DC76" s="58">
        <f t="shared" si="103"/>
        <v>0</v>
      </c>
      <c r="DD76" s="25">
        <f t="shared" si="103"/>
        <v>0</v>
      </c>
    </row>
    <row r="77" spans="1:108" ht="33.75" hidden="1" customHeight="1" x14ac:dyDescent="0.25">
      <c r="A77" s="208"/>
      <c r="B77" s="210"/>
      <c r="C77" s="32" t="s">
        <v>237</v>
      </c>
      <c r="D77" s="22" t="s">
        <v>238</v>
      </c>
      <c r="E77" s="23">
        <v>520</v>
      </c>
      <c r="F77" s="24" t="s">
        <v>92</v>
      </c>
      <c r="G77" s="25">
        <f t="shared" si="79"/>
        <v>0</v>
      </c>
      <c r="H77" s="33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6" t="e">
        <f t="shared" si="96"/>
        <v>#DIV/0!</v>
      </c>
      <c r="AB77" s="25">
        <f t="shared" si="80"/>
        <v>0</v>
      </c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6" t="e">
        <f t="shared" si="94"/>
        <v>#DIV/0!</v>
      </c>
      <c r="AW77" s="25">
        <f t="shared" si="81"/>
        <v>0</v>
      </c>
      <c r="AX77" s="25">
        <f t="shared" si="82"/>
        <v>0</v>
      </c>
      <c r="AY77" s="25">
        <f t="shared" si="82"/>
        <v>0</v>
      </c>
      <c r="AZ77" s="25">
        <f t="shared" si="82"/>
        <v>0</v>
      </c>
      <c r="BA77" s="25">
        <f t="shared" si="99"/>
        <v>0</v>
      </c>
      <c r="BB77" s="25">
        <f t="shared" si="99"/>
        <v>0</v>
      </c>
      <c r="BC77" s="25">
        <f t="shared" si="99"/>
        <v>0</v>
      </c>
      <c r="BD77" s="25">
        <f t="shared" si="99"/>
        <v>0</v>
      </c>
      <c r="BE77" s="25">
        <f t="shared" si="99"/>
        <v>0</v>
      </c>
      <c r="BF77" s="25">
        <f t="shared" si="99"/>
        <v>0</v>
      </c>
      <c r="BG77" s="25">
        <f t="shared" si="99"/>
        <v>0</v>
      </c>
      <c r="BH77" s="25">
        <f t="shared" si="99"/>
        <v>0</v>
      </c>
      <c r="BI77" s="25">
        <f t="shared" si="99"/>
        <v>0</v>
      </c>
      <c r="BJ77" s="25">
        <f t="shared" si="99"/>
        <v>0</v>
      </c>
      <c r="BK77" s="25">
        <f t="shared" si="99"/>
        <v>0</v>
      </c>
      <c r="BL77" s="25">
        <f t="shared" si="99"/>
        <v>0</v>
      </c>
      <c r="BM77" s="25"/>
      <c r="BN77" s="25"/>
      <c r="BO77" s="25">
        <f t="shared" si="84"/>
        <v>0</v>
      </c>
      <c r="BP77" s="25">
        <f t="shared" si="100"/>
        <v>0</v>
      </c>
      <c r="BQ77" s="26" t="e">
        <f t="shared" si="95"/>
        <v>#DIV/0!</v>
      </c>
      <c r="BR77" s="25">
        <f t="shared" si="86"/>
        <v>0</v>
      </c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6" t="e">
        <f t="shared" si="87"/>
        <v>#DIV/0!</v>
      </c>
      <c r="CL77" s="25">
        <f t="shared" si="88"/>
        <v>0</v>
      </c>
      <c r="CM77" s="25">
        <f t="shared" si="89"/>
        <v>0</v>
      </c>
      <c r="CN77" s="25">
        <f t="shared" si="89"/>
        <v>0</v>
      </c>
      <c r="CO77" s="25">
        <f t="shared" si="89"/>
        <v>0</v>
      </c>
      <c r="CP77" s="25">
        <f t="shared" si="89"/>
        <v>0</v>
      </c>
      <c r="CQ77" s="25">
        <f t="shared" si="89"/>
        <v>0</v>
      </c>
      <c r="CR77" s="25">
        <f t="shared" si="89"/>
        <v>0</v>
      </c>
      <c r="CS77" s="25">
        <f t="shared" si="101"/>
        <v>0</v>
      </c>
      <c r="CT77" s="25">
        <f t="shared" si="101"/>
        <v>0</v>
      </c>
      <c r="CU77" s="25">
        <f t="shared" si="101"/>
        <v>0</v>
      </c>
      <c r="CV77" s="25">
        <f t="shared" si="91"/>
        <v>0</v>
      </c>
      <c r="CW77" s="25">
        <f t="shared" si="91"/>
        <v>0</v>
      </c>
      <c r="CX77" s="25">
        <f t="shared" si="102"/>
        <v>0</v>
      </c>
      <c r="CY77" s="25">
        <f t="shared" si="102"/>
        <v>0</v>
      </c>
      <c r="CZ77" s="25">
        <f t="shared" si="102"/>
        <v>0</v>
      </c>
      <c r="DA77" s="25"/>
      <c r="DB77" s="25">
        <f t="shared" si="103"/>
        <v>0</v>
      </c>
      <c r="DC77" s="58">
        <f t="shared" si="103"/>
        <v>0</v>
      </c>
      <c r="DD77" s="25">
        <f t="shared" si="103"/>
        <v>0</v>
      </c>
    </row>
    <row r="78" spans="1:108" ht="33" hidden="1" customHeight="1" x14ac:dyDescent="0.25">
      <c r="A78" s="208"/>
      <c r="B78" s="210"/>
      <c r="C78" s="32" t="s">
        <v>239</v>
      </c>
      <c r="D78" s="22" t="s">
        <v>240</v>
      </c>
      <c r="E78" s="23">
        <v>520</v>
      </c>
      <c r="F78" s="24" t="s">
        <v>109</v>
      </c>
      <c r="G78" s="25">
        <f t="shared" si="79"/>
        <v>0</v>
      </c>
      <c r="H78" s="33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6" t="e">
        <f t="shared" si="96"/>
        <v>#DIV/0!</v>
      </c>
      <c r="AB78" s="25">
        <f t="shared" si="80"/>
        <v>0</v>
      </c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6" t="e">
        <f t="shared" si="94"/>
        <v>#DIV/0!</v>
      </c>
      <c r="AW78" s="25">
        <f t="shared" si="81"/>
        <v>0</v>
      </c>
      <c r="AX78" s="25">
        <f t="shared" si="82"/>
        <v>0</v>
      </c>
      <c r="AY78" s="25">
        <f t="shared" si="82"/>
        <v>0</v>
      </c>
      <c r="AZ78" s="25">
        <f t="shared" si="82"/>
        <v>0</v>
      </c>
      <c r="BA78" s="25">
        <f t="shared" si="99"/>
        <v>0</v>
      </c>
      <c r="BB78" s="25"/>
      <c r="BC78" s="25"/>
      <c r="BD78" s="25"/>
      <c r="BE78" s="25"/>
      <c r="BF78" s="25"/>
      <c r="BG78" s="25">
        <f t="shared" si="99"/>
        <v>0</v>
      </c>
      <c r="BH78" s="25">
        <f t="shared" si="99"/>
        <v>0</v>
      </c>
      <c r="BI78" s="25">
        <f t="shared" si="99"/>
        <v>0</v>
      </c>
      <c r="BJ78" s="25"/>
      <c r="BK78" s="25">
        <f t="shared" si="99"/>
        <v>0</v>
      </c>
      <c r="BL78" s="25">
        <f t="shared" si="99"/>
        <v>0</v>
      </c>
      <c r="BM78" s="25"/>
      <c r="BN78" s="25"/>
      <c r="BO78" s="25">
        <f t="shared" si="84"/>
        <v>0</v>
      </c>
      <c r="BP78" s="25">
        <f t="shared" si="100"/>
        <v>0</v>
      </c>
      <c r="BQ78" s="26" t="e">
        <f t="shared" si="95"/>
        <v>#DIV/0!</v>
      </c>
      <c r="BR78" s="25">
        <f t="shared" si="86"/>
        <v>0</v>
      </c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6" t="e">
        <f t="shared" si="87"/>
        <v>#DIV/0!</v>
      </c>
      <c r="CL78" s="25">
        <f t="shared" si="88"/>
        <v>0</v>
      </c>
      <c r="CM78" s="25">
        <f t="shared" si="89"/>
        <v>0</v>
      </c>
      <c r="CN78" s="25">
        <f t="shared" si="89"/>
        <v>0</v>
      </c>
      <c r="CO78" s="25">
        <f t="shared" si="89"/>
        <v>0</v>
      </c>
      <c r="CP78" s="25">
        <f t="shared" si="89"/>
        <v>0</v>
      </c>
      <c r="CQ78" s="25"/>
      <c r="CR78" s="25"/>
      <c r="CS78" s="25"/>
      <c r="CT78" s="25"/>
      <c r="CU78" s="25"/>
      <c r="CV78" s="25">
        <f t="shared" si="91"/>
        <v>0</v>
      </c>
      <c r="CW78" s="25">
        <f t="shared" si="91"/>
        <v>0</v>
      </c>
      <c r="CX78" s="25">
        <f t="shared" si="102"/>
        <v>0</v>
      </c>
      <c r="CY78" s="25">
        <f t="shared" si="102"/>
        <v>0</v>
      </c>
      <c r="CZ78" s="25">
        <f t="shared" si="102"/>
        <v>0</v>
      </c>
      <c r="DA78" s="25"/>
      <c r="DB78" s="25"/>
      <c r="DC78" s="58"/>
      <c r="DD78" s="25">
        <f t="shared" si="103"/>
        <v>0</v>
      </c>
    </row>
    <row r="79" spans="1:108" ht="30" hidden="1" x14ac:dyDescent="0.25">
      <c r="A79" s="208"/>
      <c r="B79" s="210"/>
      <c r="C79" s="32" t="s">
        <v>241</v>
      </c>
      <c r="D79" s="22" t="s">
        <v>242</v>
      </c>
      <c r="E79" s="23">
        <v>520</v>
      </c>
      <c r="F79" s="24" t="s">
        <v>109</v>
      </c>
      <c r="G79" s="25">
        <f t="shared" si="79"/>
        <v>0</v>
      </c>
      <c r="H79" s="33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6" t="e">
        <f t="shared" si="96"/>
        <v>#DIV/0!</v>
      </c>
      <c r="AB79" s="25">
        <f t="shared" si="80"/>
        <v>0</v>
      </c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6" t="e">
        <f t="shared" si="94"/>
        <v>#DIV/0!</v>
      </c>
      <c r="AW79" s="25">
        <f t="shared" si="81"/>
        <v>0</v>
      </c>
      <c r="AX79" s="25">
        <f t="shared" si="82"/>
        <v>0</v>
      </c>
      <c r="AY79" s="25">
        <f t="shared" si="82"/>
        <v>0</v>
      </c>
      <c r="AZ79" s="25">
        <f t="shared" si="82"/>
        <v>0</v>
      </c>
      <c r="BA79" s="25">
        <f t="shared" si="99"/>
        <v>0</v>
      </c>
      <c r="BB79" s="25"/>
      <c r="BC79" s="25"/>
      <c r="BD79" s="25"/>
      <c r="BE79" s="25"/>
      <c r="BF79" s="25"/>
      <c r="BG79" s="25">
        <f t="shared" si="99"/>
        <v>0</v>
      </c>
      <c r="BH79" s="25">
        <f t="shared" si="99"/>
        <v>0</v>
      </c>
      <c r="BI79" s="25">
        <f t="shared" si="99"/>
        <v>0</v>
      </c>
      <c r="BJ79" s="25"/>
      <c r="BK79" s="25">
        <f t="shared" si="99"/>
        <v>0</v>
      </c>
      <c r="BL79" s="25">
        <f t="shared" si="99"/>
        <v>0</v>
      </c>
      <c r="BM79" s="25"/>
      <c r="BN79" s="25"/>
      <c r="BO79" s="25">
        <f t="shared" si="84"/>
        <v>0</v>
      </c>
      <c r="BP79" s="25">
        <f t="shared" si="100"/>
        <v>0</v>
      </c>
      <c r="BQ79" s="26" t="e">
        <f t="shared" si="95"/>
        <v>#DIV/0!</v>
      </c>
      <c r="BR79" s="25">
        <f t="shared" si="86"/>
        <v>0</v>
      </c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6" t="e">
        <f t="shared" si="87"/>
        <v>#DIV/0!</v>
      </c>
      <c r="CL79" s="25">
        <f t="shared" si="88"/>
        <v>0</v>
      </c>
      <c r="CM79" s="25">
        <f t="shared" ref="CM79:CR94" si="104">H79-BS79</f>
        <v>0</v>
      </c>
      <c r="CN79" s="25">
        <f t="shared" si="104"/>
        <v>0</v>
      </c>
      <c r="CO79" s="25">
        <f t="shared" si="104"/>
        <v>0</v>
      </c>
      <c r="CP79" s="25">
        <f t="shared" si="104"/>
        <v>0</v>
      </c>
      <c r="CQ79" s="25"/>
      <c r="CR79" s="25"/>
      <c r="CS79" s="25"/>
      <c r="CT79" s="25"/>
      <c r="CU79" s="25"/>
      <c r="CV79" s="25">
        <f t="shared" si="91"/>
        <v>0</v>
      </c>
      <c r="CW79" s="25">
        <f t="shared" si="91"/>
        <v>0</v>
      </c>
      <c r="CX79" s="25">
        <f t="shared" si="102"/>
        <v>0</v>
      </c>
      <c r="CY79" s="25">
        <f t="shared" si="102"/>
        <v>0</v>
      </c>
      <c r="CZ79" s="25">
        <f t="shared" si="102"/>
        <v>0</v>
      </c>
      <c r="DA79" s="25"/>
      <c r="DB79" s="25"/>
      <c r="DC79" s="58"/>
      <c r="DD79" s="25">
        <f t="shared" si="103"/>
        <v>0</v>
      </c>
    </row>
    <row r="80" spans="1:108" ht="21" hidden="1" customHeight="1" x14ac:dyDescent="0.25">
      <c r="A80" s="208"/>
      <c r="B80" s="210"/>
      <c r="C80" s="32" t="s">
        <v>243</v>
      </c>
      <c r="D80" s="22" t="s">
        <v>244</v>
      </c>
      <c r="E80" s="23">
        <v>520</v>
      </c>
      <c r="F80" s="24" t="s">
        <v>109</v>
      </c>
      <c r="G80" s="25">
        <f t="shared" si="79"/>
        <v>0</v>
      </c>
      <c r="H80" s="33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6" t="e">
        <f t="shared" si="96"/>
        <v>#DIV/0!</v>
      </c>
      <c r="AB80" s="25">
        <f t="shared" si="80"/>
        <v>0</v>
      </c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6" t="e">
        <f t="shared" si="94"/>
        <v>#DIV/0!</v>
      </c>
      <c r="AW80" s="25">
        <f t="shared" si="81"/>
        <v>0</v>
      </c>
      <c r="AX80" s="25">
        <f t="shared" si="82"/>
        <v>0</v>
      </c>
      <c r="AY80" s="25">
        <f t="shared" si="82"/>
        <v>0</v>
      </c>
      <c r="AZ80" s="25">
        <f t="shared" si="82"/>
        <v>0</v>
      </c>
      <c r="BA80" s="25">
        <f t="shared" si="99"/>
        <v>0</v>
      </c>
      <c r="BB80" s="25"/>
      <c r="BC80" s="25"/>
      <c r="BD80" s="25"/>
      <c r="BE80" s="25"/>
      <c r="BF80" s="25"/>
      <c r="BG80" s="25">
        <f t="shared" si="99"/>
        <v>0</v>
      </c>
      <c r="BH80" s="25">
        <f t="shared" si="99"/>
        <v>0</v>
      </c>
      <c r="BI80" s="25">
        <f t="shared" si="99"/>
        <v>0</v>
      </c>
      <c r="BJ80" s="25">
        <f t="shared" si="99"/>
        <v>0</v>
      </c>
      <c r="BK80" s="25">
        <f t="shared" si="99"/>
        <v>0</v>
      </c>
      <c r="BL80" s="25">
        <f t="shared" si="99"/>
        <v>0</v>
      </c>
      <c r="BM80" s="25"/>
      <c r="BN80" s="25"/>
      <c r="BO80" s="25">
        <f t="shared" si="84"/>
        <v>0</v>
      </c>
      <c r="BP80" s="25">
        <f t="shared" si="100"/>
        <v>0</v>
      </c>
      <c r="BQ80" s="26" t="e">
        <f t="shared" si="95"/>
        <v>#DIV/0!</v>
      </c>
      <c r="BR80" s="25">
        <f t="shared" si="86"/>
        <v>0</v>
      </c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6" t="e">
        <f t="shared" si="87"/>
        <v>#DIV/0!</v>
      </c>
      <c r="CL80" s="25">
        <f t="shared" si="88"/>
        <v>0</v>
      </c>
      <c r="CM80" s="25">
        <f t="shared" si="104"/>
        <v>0</v>
      </c>
      <c r="CN80" s="25">
        <f t="shared" si="104"/>
        <v>0</v>
      </c>
      <c r="CO80" s="25">
        <f t="shared" si="104"/>
        <v>0</v>
      </c>
      <c r="CP80" s="25">
        <f t="shared" si="104"/>
        <v>0</v>
      </c>
      <c r="CQ80" s="25"/>
      <c r="CR80" s="25"/>
      <c r="CS80" s="25"/>
      <c r="CT80" s="25"/>
      <c r="CU80" s="25"/>
      <c r="CV80" s="25">
        <f t="shared" si="91"/>
        <v>0</v>
      </c>
      <c r="CW80" s="25">
        <f t="shared" si="91"/>
        <v>0</v>
      </c>
      <c r="CX80" s="25">
        <f t="shared" si="102"/>
        <v>0</v>
      </c>
      <c r="CY80" s="25">
        <f t="shared" si="102"/>
        <v>0</v>
      </c>
      <c r="CZ80" s="25">
        <f t="shared" si="102"/>
        <v>0</v>
      </c>
      <c r="DA80" s="25"/>
      <c r="DB80" s="25"/>
      <c r="DC80" s="58"/>
      <c r="DD80" s="25">
        <f t="shared" si="103"/>
        <v>0</v>
      </c>
    </row>
    <row r="81" spans="1:110" ht="30" hidden="1" x14ac:dyDescent="0.25">
      <c r="A81" s="208"/>
      <c r="B81" s="211"/>
      <c r="C81" s="32" t="s">
        <v>245</v>
      </c>
      <c r="D81" s="22" t="s">
        <v>246</v>
      </c>
      <c r="E81" s="23">
        <v>520</v>
      </c>
      <c r="F81" s="24" t="s">
        <v>109</v>
      </c>
      <c r="G81" s="25">
        <f t="shared" si="79"/>
        <v>0</v>
      </c>
      <c r="H81" s="33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6" t="e">
        <f t="shared" si="96"/>
        <v>#DIV/0!</v>
      </c>
      <c r="AB81" s="25">
        <f t="shared" si="80"/>
        <v>0</v>
      </c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6" t="e">
        <f t="shared" si="94"/>
        <v>#DIV/0!</v>
      </c>
      <c r="AW81" s="25">
        <f t="shared" si="81"/>
        <v>0</v>
      </c>
      <c r="AX81" s="25">
        <f t="shared" si="82"/>
        <v>0</v>
      </c>
      <c r="AY81" s="25">
        <f t="shared" si="82"/>
        <v>0</v>
      </c>
      <c r="AZ81" s="25">
        <f t="shared" si="82"/>
        <v>0</v>
      </c>
      <c r="BA81" s="25">
        <f t="shared" si="99"/>
        <v>0</v>
      </c>
      <c r="BB81" s="25"/>
      <c r="BC81" s="25"/>
      <c r="BD81" s="25"/>
      <c r="BE81" s="25"/>
      <c r="BF81" s="25"/>
      <c r="BG81" s="25">
        <f t="shared" si="99"/>
        <v>0</v>
      </c>
      <c r="BH81" s="25">
        <f t="shared" si="99"/>
        <v>0</v>
      </c>
      <c r="BI81" s="25">
        <f t="shared" si="99"/>
        <v>0</v>
      </c>
      <c r="BJ81" s="25">
        <f t="shared" si="99"/>
        <v>0</v>
      </c>
      <c r="BK81" s="25">
        <f t="shared" si="99"/>
        <v>0</v>
      </c>
      <c r="BL81" s="25">
        <f t="shared" si="99"/>
        <v>0</v>
      </c>
      <c r="BM81" s="25"/>
      <c r="BN81" s="25"/>
      <c r="BO81" s="25">
        <f t="shared" si="84"/>
        <v>0</v>
      </c>
      <c r="BP81" s="25">
        <f t="shared" si="100"/>
        <v>0</v>
      </c>
      <c r="BQ81" s="26" t="e">
        <f t="shared" si="95"/>
        <v>#DIV/0!</v>
      </c>
      <c r="BR81" s="25">
        <f t="shared" si="86"/>
        <v>0</v>
      </c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6" t="e">
        <f t="shared" si="87"/>
        <v>#DIV/0!</v>
      </c>
      <c r="CL81" s="25">
        <f t="shared" si="88"/>
        <v>0</v>
      </c>
      <c r="CM81" s="25">
        <f t="shared" si="104"/>
        <v>0</v>
      </c>
      <c r="CN81" s="25">
        <f t="shared" si="104"/>
        <v>0</v>
      </c>
      <c r="CO81" s="25">
        <f t="shared" si="104"/>
        <v>0</v>
      </c>
      <c r="CP81" s="25">
        <f t="shared" si="104"/>
        <v>0</v>
      </c>
      <c r="CQ81" s="25"/>
      <c r="CR81" s="25"/>
      <c r="CS81" s="25"/>
      <c r="CT81" s="25"/>
      <c r="CU81" s="25"/>
      <c r="CV81" s="25">
        <f t="shared" si="91"/>
        <v>0</v>
      </c>
      <c r="CW81" s="25">
        <f t="shared" si="91"/>
        <v>0</v>
      </c>
      <c r="CX81" s="25">
        <f t="shared" si="102"/>
        <v>0</v>
      </c>
      <c r="CY81" s="25">
        <f t="shared" si="102"/>
        <v>0</v>
      </c>
      <c r="CZ81" s="25">
        <f t="shared" si="102"/>
        <v>0</v>
      </c>
      <c r="DA81" s="25"/>
      <c r="DB81" s="25"/>
      <c r="DC81" s="58"/>
      <c r="DD81" s="25">
        <f t="shared" si="103"/>
        <v>0</v>
      </c>
    </row>
    <row r="82" spans="1:110" ht="52.5" customHeight="1" x14ac:dyDescent="0.25">
      <c r="A82" s="208"/>
      <c r="B82" s="194" t="s">
        <v>247</v>
      </c>
      <c r="C82" s="32" t="s">
        <v>248</v>
      </c>
      <c r="D82" s="22" t="s">
        <v>249</v>
      </c>
      <c r="E82" s="23">
        <v>520</v>
      </c>
      <c r="F82" s="24" t="s">
        <v>109</v>
      </c>
      <c r="G82" s="25">
        <f t="shared" si="79"/>
        <v>10000000</v>
      </c>
      <c r="H82" s="33"/>
      <c r="I82" s="25">
        <v>10000000</v>
      </c>
      <c r="J82" s="25"/>
      <c r="K82" s="25"/>
      <c r="L82" s="25"/>
      <c r="M82" s="25"/>
      <c r="N82" s="25"/>
      <c r="O82" s="25"/>
      <c r="P82" s="25"/>
      <c r="Q82" s="25"/>
      <c r="R82" s="25"/>
      <c r="S82" s="48"/>
      <c r="T82" s="25"/>
      <c r="U82" s="25"/>
      <c r="V82" s="25"/>
      <c r="W82" s="25"/>
      <c r="X82" s="25"/>
      <c r="Y82" s="25"/>
      <c r="Z82" s="25"/>
      <c r="AA82" s="26">
        <f t="shared" si="96"/>
        <v>0</v>
      </c>
      <c r="AB82" s="25">
        <f t="shared" si="80"/>
        <v>0</v>
      </c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6">
        <f t="shared" si="94"/>
        <v>1</v>
      </c>
      <c r="AW82" s="25">
        <f t="shared" si="81"/>
        <v>10000000</v>
      </c>
      <c r="AX82" s="25">
        <f t="shared" si="82"/>
        <v>0</v>
      </c>
      <c r="AY82" s="25">
        <f t="shared" si="82"/>
        <v>10000000</v>
      </c>
      <c r="AZ82" s="25">
        <f t="shared" si="82"/>
        <v>0</v>
      </c>
      <c r="BA82" s="25">
        <f t="shared" si="99"/>
        <v>0</v>
      </c>
      <c r="BB82" s="25">
        <f t="shared" si="99"/>
        <v>0</v>
      </c>
      <c r="BC82" s="25">
        <f t="shared" si="99"/>
        <v>0</v>
      </c>
      <c r="BD82" s="25">
        <f t="shared" si="99"/>
        <v>0</v>
      </c>
      <c r="BE82" s="25">
        <f t="shared" si="99"/>
        <v>0</v>
      </c>
      <c r="BF82" s="25">
        <f t="shared" si="99"/>
        <v>0</v>
      </c>
      <c r="BG82" s="25">
        <f t="shared" si="99"/>
        <v>0</v>
      </c>
      <c r="BH82" s="25">
        <f t="shared" si="99"/>
        <v>0</v>
      </c>
      <c r="BI82" s="25">
        <f t="shared" si="99"/>
        <v>0</v>
      </c>
      <c r="BJ82" s="25">
        <f t="shared" si="99"/>
        <v>0</v>
      </c>
      <c r="BK82" s="25">
        <f t="shared" si="99"/>
        <v>0</v>
      </c>
      <c r="BL82" s="25">
        <f t="shared" si="99"/>
        <v>0</v>
      </c>
      <c r="BM82" s="25"/>
      <c r="BN82" s="25"/>
      <c r="BO82" s="25">
        <f t="shared" si="84"/>
        <v>0</v>
      </c>
      <c r="BP82" s="25">
        <f t="shared" si="100"/>
        <v>0</v>
      </c>
      <c r="BQ82" s="26">
        <f t="shared" si="95"/>
        <v>0</v>
      </c>
      <c r="BR82" s="25">
        <f t="shared" si="86"/>
        <v>0</v>
      </c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6">
        <f t="shared" si="87"/>
        <v>1</v>
      </c>
      <c r="CL82" s="25">
        <f t="shared" si="88"/>
        <v>10000000</v>
      </c>
      <c r="CM82" s="25">
        <f t="shared" si="104"/>
        <v>0</v>
      </c>
      <c r="CN82" s="25">
        <f t="shared" si="104"/>
        <v>10000000</v>
      </c>
      <c r="CO82" s="25">
        <f t="shared" si="104"/>
        <v>0</v>
      </c>
      <c r="CP82" s="25">
        <f t="shared" si="104"/>
        <v>0</v>
      </c>
      <c r="CQ82" s="25">
        <f t="shared" si="104"/>
        <v>0</v>
      </c>
      <c r="CR82" s="25">
        <f t="shared" si="104"/>
        <v>0</v>
      </c>
      <c r="CS82" s="25">
        <f t="shared" ref="CS82:CU86" si="105">+N82-BY82</f>
        <v>0</v>
      </c>
      <c r="CT82" s="25">
        <f t="shared" si="105"/>
        <v>0</v>
      </c>
      <c r="CU82" s="25">
        <f t="shared" si="105"/>
        <v>0</v>
      </c>
      <c r="CV82" s="25">
        <f t="shared" si="91"/>
        <v>0</v>
      </c>
      <c r="CW82" s="25">
        <f t="shared" si="91"/>
        <v>0</v>
      </c>
      <c r="CX82" s="25">
        <f t="shared" si="102"/>
        <v>0</v>
      </c>
      <c r="CY82" s="25">
        <f t="shared" si="102"/>
        <v>0</v>
      </c>
      <c r="CZ82" s="25">
        <f t="shared" si="102"/>
        <v>0</v>
      </c>
      <c r="DA82" s="25"/>
      <c r="DB82" s="25">
        <f t="shared" ref="DB82:DC86" si="106">+X82-CH82</f>
        <v>0</v>
      </c>
      <c r="DC82" s="58">
        <f t="shared" si="106"/>
        <v>0</v>
      </c>
      <c r="DD82" s="25">
        <f t="shared" si="103"/>
        <v>0</v>
      </c>
    </row>
    <row r="83" spans="1:110" ht="30.75" customHeight="1" x14ac:dyDescent="0.25">
      <c r="A83" s="208"/>
      <c r="B83" s="196"/>
      <c r="C83" s="32" t="s">
        <v>250</v>
      </c>
      <c r="D83" s="22" t="s">
        <v>251</v>
      </c>
      <c r="E83" s="23">
        <v>520</v>
      </c>
      <c r="F83" s="24" t="s">
        <v>109</v>
      </c>
      <c r="G83" s="25">
        <f>SUM(H83:Z83)</f>
        <v>10000000</v>
      </c>
      <c r="H83" s="33"/>
      <c r="I83" s="25">
        <v>10000000</v>
      </c>
      <c r="J83" s="33"/>
      <c r="K83" s="25"/>
      <c r="L83" s="33"/>
      <c r="M83" s="33"/>
      <c r="N83" s="33"/>
      <c r="O83" s="33"/>
      <c r="P83" s="33"/>
      <c r="Q83" s="28"/>
      <c r="R83" s="33"/>
      <c r="S83" s="48"/>
      <c r="T83" s="33"/>
      <c r="U83" s="33"/>
      <c r="V83" s="33"/>
      <c r="W83" s="33"/>
      <c r="X83" s="33"/>
      <c r="Y83" s="33"/>
      <c r="Z83" s="69"/>
      <c r="AA83" s="26">
        <f t="shared" si="96"/>
        <v>0</v>
      </c>
      <c r="AB83" s="25">
        <f t="shared" si="80"/>
        <v>0</v>
      </c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6">
        <f t="shared" si="94"/>
        <v>1</v>
      </c>
      <c r="AW83" s="25">
        <f t="shared" si="81"/>
        <v>10000000</v>
      </c>
      <c r="AX83" s="25">
        <f t="shared" si="82"/>
        <v>0</v>
      </c>
      <c r="AY83" s="25">
        <f t="shared" si="82"/>
        <v>10000000</v>
      </c>
      <c r="AZ83" s="25">
        <f t="shared" si="82"/>
        <v>0</v>
      </c>
      <c r="BA83" s="25">
        <f t="shared" si="99"/>
        <v>0</v>
      </c>
      <c r="BB83" s="25">
        <f t="shared" si="99"/>
        <v>0</v>
      </c>
      <c r="BC83" s="25">
        <f t="shared" si="99"/>
        <v>0</v>
      </c>
      <c r="BD83" s="25">
        <f t="shared" si="99"/>
        <v>0</v>
      </c>
      <c r="BE83" s="25">
        <f t="shared" si="99"/>
        <v>0</v>
      </c>
      <c r="BF83" s="25">
        <f t="shared" si="99"/>
        <v>0</v>
      </c>
      <c r="BG83" s="25">
        <f t="shared" si="99"/>
        <v>0</v>
      </c>
      <c r="BH83" s="25">
        <f t="shared" si="99"/>
        <v>0</v>
      </c>
      <c r="BI83" s="25">
        <f t="shared" si="99"/>
        <v>0</v>
      </c>
      <c r="BJ83" s="25">
        <f t="shared" si="99"/>
        <v>0</v>
      </c>
      <c r="BK83" s="25">
        <f t="shared" si="99"/>
        <v>0</v>
      </c>
      <c r="BL83" s="25">
        <f t="shared" si="99"/>
        <v>0</v>
      </c>
      <c r="BM83" s="25"/>
      <c r="BN83" s="25"/>
      <c r="BO83" s="25">
        <f t="shared" si="84"/>
        <v>0</v>
      </c>
      <c r="BP83" s="25">
        <f t="shared" si="100"/>
        <v>0</v>
      </c>
      <c r="BQ83" s="26">
        <f t="shared" si="95"/>
        <v>0</v>
      </c>
      <c r="BR83" s="25">
        <f t="shared" si="86"/>
        <v>0</v>
      </c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6">
        <f t="shared" si="87"/>
        <v>1</v>
      </c>
      <c r="CL83" s="25">
        <f t="shared" si="88"/>
        <v>10000000</v>
      </c>
      <c r="CM83" s="25">
        <f t="shared" si="104"/>
        <v>0</v>
      </c>
      <c r="CN83" s="25">
        <f t="shared" si="104"/>
        <v>10000000</v>
      </c>
      <c r="CO83" s="25">
        <f t="shared" si="104"/>
        <v>0</v>
      </c>
      <c r="CP83" s="25">
        <f t="shared" si="104"/>
        <v>0</v>
      </c>
      <c r="CQ83" s="25">
        <f t="shared" si="104"/>
        <v>0</v>
      </c>
      <c r="CR83" s="25">
        <f t="shared" si="104"/>
        <v>0</v>
      </c>
      <c r="CS83" s="25">
        <f t="shared" si="105"/>
        <v>0</v>
      </c>
      <c r="CT83" s="25">
        <f t="shared" si="105"/>
        <v>0</v>
      </c>
      <c r="CU83" s="25">
        <f t="shared" si="105"/>
        <v>0</v>
      </c>
      <c r="CV83" s="25">
        <f t="shared" si="91"/>
        <v>0</v>
      </c>
      <c r="CW83" s="25">
        <f t="shared" si="91"/>
        <v>0</v>
      </c>
      <c r="CX83" s="25">
        <f t="shared" si="102"/>
        <v>0</v>
      </c>
      <c r="CY83" s="25">
        <f t="shared" si="102"/>
        <v>0</v>
      </c>
      <c r="CZ83" s="25">
        <f t="shared" si="102"/>
        <v>0</v>
      </c>
      <c r="DA83" s="25"/>
      <c r="DB83" s="25">
        <f t="shared" si="106"/>
        <v>0</v>
      </c>
      <c r="DC83" s="58">
        <f t="shared" si="106"/>
        <v>0</v>
      </c>
      <c r="DD83" s="25">
        <f t="shared" si="103"/>
        <v>0</v>
      </c>
    </row>
    <row r="84" spans="1:110" ht="24.75" customHeight="1" x14ac:dyDescent="0.25">
      <c r="A84" s="208"/>
      <c r="B84" s="194" t="s">
        <v>252</v>
      </c>
      <c r="C84" s="32" t="s">
        <v>253</v>
      </c>
      <c r="D84" s="70" t="s">
        <v>254</v>
      </c>
      <c r="E84" s="23">
        <v>520</v>
      </c>
      <c r="F84" s="71" t="s">
        <v>109</v>
      </c>
      <c r="G84" s="25">
        <f t="shared" si="79"/>
        <v>20000000</v>
      </c>
      <c r="H84" s="33"/>
      <c r="I84" s="25">
        <v>20000000</v>
      </c>
      <c r="J84" s="33"/>
      <c r="K84" s="48"/>
      <c r="L84" s="33"/>
      <c r="M84" s="33"/>
      <c r="N84" s="33"/>
      <c r="O84" s="33"/>
      <c r="P84" s="33"/>
      <c r="Q84" s="28"/>
      <c r="R84" s="33"/>
      <c r="S84" s="48"/>
      <c r="T84" s="33"/>
      <c r="U84" s="33"/>
      <c r="V84" s="33"/>
      <c r="W84" s="33"/>
      <c r="X84" s="33"/>
      <c r="Y84" s="33"/>
      <c r="Z84" s="69"/>
      <c r="AA84" s="26">
        <f t="shared" si="96"/>
        <v>0.99965504999999999</v>
      </c>
      <c r="AB84" s="25">
        <f t="shared" si="80"/>
        <v>19993101</v>
      </c>
      <c r="AC84" s="25"/>
      <c r="AD84" s="25">
        <f>+'[1]ENERO 2017'!$K$823</f>
        <v>19993101</v>
      </c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6">
        <f t="shared" si="94"/>
        <v>3.4495000000001053E-4</v>
      </c>
      <c r="AW84" s="25">
        <f t="shared" si="81"/>
        <v>6899</v>
      </c>
      <c r="AX84" s="25">
        <f t="shared" si="82"/>
        <v>0</v>
      </c>
      <c r="AY84" s="25">
        <f t="shared" si="82"/>
        <v>6899</v>
      </c>
      <c r="AZ84" s="25">
        <f t="shared" si="82"/>
        <v>0</v>
      </c>
      <c r="BA84" s="25">
        <f t="shared" si="99"/>
        <v>0</v>
      </c>
      <c r="BB84" s="25">
        <f t="shared" si="99"/>
        <v>0</v>
      </c>
      <c r="BC84" s="25">
        <f t="shared" si="99"/>
        <v>0</v>
      </c>
      <c r="BD84" s="25">
        <f t="shared" si="99"/>
        <v>0</v>
      </c>
      <c r="BE84" s="25">
        <f t="shared" si="99"/>
        <v>0</v>
      </c>
      <c r="BF84" s="25">
        <f t="shared" si="99"/>
        <v>0</v>
      </c>
      <c r="BG84" s="25">
        <f t="shared" si="99"/>
        <v>0</v>
      </c>
      <c r="BH84" s="25">
        <f t="shared" si="99"/>
        <v>0</v>
      </c>
      <c r="BI84" s="25">
        <f t="shared" si="99"/>
        <v>0</v>
      </c>
      <c r="BJ84" s="25">
        <f t="shared" si="99"/>
        <v>0</v>
      </c>
      <c r="BK84" s="25">
        <f t="shared" si="99"/>
        <v>0</v>
      </c>
      <c r="BL84" s="25">
        <f t="shared" si="99"/>
        <v>0</v>
      </c>
      <c r="BM84" s="25"/>
      <c r="BN84" s="25"/>
      <c r="BO84" s="25">
        <f t="shared" si="84"/>
        <v>0</v>
      </c>
      <c r="BP84" s="25">
        <f t="shared" si="100"/>
        <v>0</v>
      </c>
      <c r="BQ84" s="26">
        <f t="shared" si="95"/>
        <v>0</v>
      </c>
      <c r="BR84" s="25">
        <f t="shared" si="86"/>
        <v>0</v>
      </c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6">
        <f t="shared" si="87"/>
        <v>1</v>
      </c>
      <c r="CL84" s="25">
        <f t="shared" si="88"/>
        <v>20000000</v>
      </c>
      <c r="CM84" s="25">
        <f t="shared" si="104"/>
        <v>0</v>
      </c>
      <c r="CN84" s="25">
        <f t="shared" si="104"/>
        <v>20000000</v>
      </c>
      <c r="CO84" s="25">
        <f t="shared" si="104"/>
        <v>0</v>
      </c>
      <c r="CP84" s="25">
        <f t="shared" si="104"/>
        <v>0</v>
      </c>
      <c r="CQ84" s="25">
        <f t="shared" si="104"/>
        <v>0</v>
      </c>
      <c r="CR84" s="25">
        <f t="shared" si="104"/>
        <v>0</v>
      </c>
      <c r="CS84" s="25">
        <f t="shared" si="105"/>
        <v>0</v>
      </c>
      <c r="CT84" s="25">
        <f t="shared" si="105"/>
        <v>0</v>
      </c>
      <c r="CU84" s="25">
        <f t="shared" si="105"/>
        <v>0</v>
      </c>
      <c r="CV84" s="25">
        <f t="shared" si="91"/>
        <v>0</v>
      </c>
      <c r="CW84" s="25">
        <f t="shared" si="91"/>
        <v>0</v>
      </c>
      <c r="CX84" s="25">
        <f t="shared" si="102"/>
        <v>0</v>
      </c>
      <c r="CY84" s="25">
        <f t="shared" si="102"/>
        <v>0</v>
      </c>
      <c r="CZ84" s="25">
        <f t="shared" si="102"/>
        <v>0</v>
      </c>
      <c r="DA84" s="25"/>
      <c r="DB84" s="25">
        <f t="shared" si="106"/>
        <v>0</v>
      </c>
      <c r="DC84" s="58">
        <f t="shared" si="106"/>
        <v>0</v>
      </c>
      <c r="DD84" s="25">
        <f t="shared" si="103"/>
        <v>0</v>
      </c>
    </row>
    <row r="85" spans="1:110" ht="30" hidden="1" x14ac:dyDescent="0.25">
      <c r="A85" s="208"/>
      <c r="B85" s="195"/>
      <c r="C85" s="32" t="s">
        <v>255</v>
      </c>
      <c r="D85" s="70" t="s">
        <v>256</v>
      </c>
      <c r="E85" s="23">
        <v>520</v>
      </c>
      <c r="F85" s="71" t="s">
        <v>109</v>
      </c>
      <c r="G85" s="25">
        <f t="shared" si="79"/>
        <v>0</v>
      </c>
      <c r="H85" s="33"/>
      <c r="I85" s="25"/>
      <c r="J85" s="33"/>
      <c r="K85" s="48"/>
      <c r="L85" s="33"/>
      <c r="M85" s="33"/>
      <c r="N85" s="33"/>
      <c r="O85" s="33"/>
      <c r="P85" s="33"/>
      <c r="Q85" s="28"/>
      <c r="R85" s="33"/>
      <c r="S85" s="48"/>
      <c r="T85" s="33"/>
      <c r="U85" s="33"/>
      <c r="V85" s="33"/>
      <c r="W85" s="33"/>
      <c r="X85" s="33"/>
      <c r="Y85" s="33"/>
      <c r="Z85" s="69"/>
      <c r="AA85" s="26" t="e">
        <f t="shared" si="96"/>
        <v>#DIV/0!</v>
      </c>
      <c r="AB85" s="25">
        <f t="shared" si="80"/>
        <v>0</v>
      </c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6" t="e">
        <f t="shared" si="94"/>
        <v>#DIV/0!</v>
      </c>
      <c r="AW85" s="25">
        <f t="shared" si="81"/>
        <v>0</v>
      </c>
      <c r="AX85" s="25">
        <f t="shared" si="82"/>
        <v>0</v>
      </c>
      <c r="AY85" s="25">
        <f t="shared" si="82"/>
        <v>0</v>
      </c>
      <c r="AZ85" s="25">
        <f t="shared" si="82"/>
        <v>0</v>
      </c>
      <c r="BA85" s="25">
        <f t="shared" si="99"/>
        <v>0</v>
      </c>
      <c r="BB85" s="25">
        <f t="shared" si="99"/>
        <v>0</v>
      </c>
      <c r="BC85" s="25">
        <f t="shared" si="99"/>
        <v>0</v>
      </c>
      <c r="BD85" s="25">
        <f t="shared" si="99"/>
        <v>0</v>
      </c>
      <c r="BE85" s="25">
        <f t="shared" si="99"/>
        <v>0</v>
      </c>
      <c r="BF85" s="25">
        <f t="shared" si="99"/>
        <v>0</v>
      </c>
      <c r="BG85" s="25">
        <f t="shared" si="99"/>
        <v>0</v>
      </c>
      <c r="BH85" s="25">
        <f t="shared" si="99"/>
        <v>0</v>
      </c>
      <c r="BI85" s="25">
        <f t="shared" si="99"/>
        <v>0</v>
      </c>
      <c r="BJ85" s="25">
        <f t="shared" si="99"/>
        <v>0</v>
      </c>
      <c r="BK85" s="25">
        <f t="shared" si="99"/>
        <v>0</v>
      </c>
      <c r="BL85" s="25">
        <f t="shared" si="99"/>
        <v>0</v>
      </c>
      <c r="BM85" s="25"/>
      <c r="BN85" s="25"/>
      <c r="BO85" s="25">
        <f t="shared" si="84"/>
        <v>0</v>
      </c>
      <c r="BP85" s="25">
        <f t="shared" si="100"/>
        <v>0</v>
      </c>
      <c r="BQ85" s="26" t="e">
        <f t="shared" si="95"/>
        <v>#DIV/0!</v>
      </c>
      <c r="BR85" s="25">
        <f t="shared" si="86"/>
        <v>0</v>
      </c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6" t="e">
        <f t="shared" si="87"/>
        <v>#DIV/0!</v>
      </c>
      <c r="CL85" s="25">
        <f t="shared" si="88"/>
        <v>0</v>
      </c>
      <c r="CM85" s="25">
        <f t="shared" si="104"/>
        <v>0</v>
      </c>
      <c r="CN85" s="25">
        <f t="shared" si="104"/>
        <v>0</v>
      </c>
      <c r="CO85" s="25">
        <f t="shared" si="104"/>
        <v>0</v>
      </c>
      <c r="CP85" s="25">
        <f t="shared" si="104"/>
        <v>0</v>
      </c>
      <c r="CQ85" s="25">
        <f t="shared" si="104"/>
        <v>0</v>
      </c>
      <c r="CR85" s="25">
        <f t="shared" si="104"/>
        <v>0</v>
      </c>
      <c r="CS85" s="25">
        <f t="shared" si="105"/>
        <v>0</v>
      </c>
      <c r="CT85" s="25">
        <f t="shared" si="105"/>
        <v>0</v>
      </c>
      <c r="CU85" s="25">
        <f t="shared" si="105"/>
        <v>0</v>
      </c>
      <c r="CV85" s="25">
        <f t="shared" si="91"/>
        <v>0</v>
      </c>
      <c r="CW85" s="25">
        <f t="shared" si="91"/>
        <v>0</v>
      </c>
      <c r="CX85" s="25">
        <f t="shared" si="102"/>
        <v>0</v>
      </c>
      <c r="CY85" s="25">
        <f t="shared" si="102"/>
        <v>0</v>
      </c>
      <c r="CZ85" s="25">
        <f t="shared" si="102"/>
        <v>0</v>
      </c>
      <c r="DA85" s="25"/>
      <c r="DB85" s="25">
        <f t="shared" si="106"/>
        <v>0</v>
      </c>
      <c r="DC85" s="58">
        <f t="shared" si="106"/>
        <v>0</v>
      </c>
      <c r="DD85" s="25">
        <f t="shared" si="103"/>
        <v>0</v>
      </c>
    </row>
    <row r="86" spans="1:110" ht="30.75" hidden="1" customHeight="1" x14ac:dyDescent="0.25">
      <c r="A86" s="208"/>
      <c r="B86" s="195"/>
      <c r="C86" s="32" t="s">
        <v>257</v>
      </c>
      <c r="D86" s="70" t="s">
        <v>258</v>
      </c>
      <c r="E86" s="23">
        <v>520</v>
      </c>
      <c r="F86" s="71" t="s">
        <v>109</v>
      </c>
      <c r="G86" s="25">
        <f t="shared" si="79"/>
        <v>0</v>
      </c>
      <c r="H86" s="33"/>
      <c r="I86" s="25"/>
      <c r="J86" s="33"/>
      <c r="K86" s="25"/>
      <c r="L86" s="33"/>
      <c r="M86" s="33"/>
      <c r="N86" s="33"/>
      <c r="O86" s="33"/>
      <c r="P86" s="33"/>
      <c r="Q86" s="28"/>
      <c r="R86" s="33"/>
      <c r="S86" s="48"/>
      <c r="T86" s="33"/>
      <c r="U86" s="33"/>
      <c r="V86" s="33"/>
      <c r="W86" s="33"/>
      <c r="X86" s="33"/>
      <c r="Y86" s="33"/>
      <c r="Z86" s="69"/>
      <c r="AA86" s="26" t="e">
        <f t="shared" si="96"/>
        <v>#DIV/0!</v>
      </c>
      <c r="AB86" s="25">
        <f t="shared" si="80"/>
        <v>0</v>
      </c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6" t="e">
        <f t="shared" si="94"/>
        <v>#DIV/0!</v>
      </c>
      <c r="AW86" s="25">
        <f t="shared" si="81"/>
        <v>0</v>
      </c>
      <c r="AX86" s="25">
        <f t="shared" si="82"/>
        <v>0</v>
      </c>
      <c r="AY86" s="25">
        <f t="shared" si="82"/>
        <v>0</v>
      </c>
      <c r="AZ86" s="25">
        <f t="shared" si="82"/>
        <v>0</v>
      </c>
      <c r="BA86" s="25">
        <f t="shared" si="99"/>
        <v>0</v>
      </c>
      <c r="BB86" s="25">
        <f t="shared" si="99"/>
        <v>0</v>
      </c>
      <c r="BC86" s="25">
        <f t="shared" si="99"/>
        <v>0</v>
      </c>
      <c r="BD86" s="25">
        <f t="shared" si="99"/>
        <v>0</v>
      </c>
      <c r="BE86" s="25">
        <f t="shared" si="99"/>
        <v>0</v>
      </c>
      <c r="BF86" s="25">
        <f t="shared" si="99"/>
        <v>0</v>
      </c>
      <c r="BG86" s="25">
        <f t="shared" si="99"/>
        <v>0</v>
      </c>
      <c r="BH86" s="25">
        <f t="shared" si="99"/>
        <v>0</v>
      </c>
      <c r="BI86" s="25">
        <f t="shared" si="99"/>
        <v>0</v>
      </c>
      <c r="BJ86" s="25">
        <f t="shared" si="99"/>
        <v>0</v>
      </c>
      <c r="BK86" s="25">
        <f t="shared" si="99"/>
        <v>0</v>
      </c>
      <c r="BL86" s="25">
        <f t="shared" si="99"/>
        <v>0</v>
      </c>
      <c r="BM86" s="25"/>
      <c r="BN86" s="25"/>
      <c r="BO86" s="25">
        <f t="shared" si="84"/>
        <v>0</v>
      </c>
      <c r="BP86" s="25">
        <f t="shared" si="100"/>
        <v>0</v>
      </c>
      <c r="BQ86" s="26" t="e">
        <f t="shared" si="95"/>
        <v>#DIV/0!</v>
      </c>
      <c r="BR86" s="25">
        <f t="shared" si="86"/>
        <v>0</v>
      </c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6" t="e">
        <f t="shared" si="87"/>
        <v>#DIV/0!</v>
      </c>
      <c r="CL86" s="25">
        <f t="shared" si="88"/>
        <v>0</v>
      </c>
      <c r="CM86" s="25">
        <f t="shared" si="104"/>
        <v>0</v>
      </c>
      <c r="CN86" s="25">
        <f t="shared" si="104"/>
        <v>0</v>
      </c>
      <c r="CO86" s="25">
        <f t="shared" si="104"/>
        <v>0</v>
      </c>
      <c r="CP86" s="25">
        <f t="shared" si="104"/>
        <v>0</v>
      </c>
      <c r="CQ86" s="25">
        <f t="shared" si="104"/>
        <v>0</v>
      </c>
      <c r="CR86" s="25">
        <f t="shared" si="104"/>
        <v>0</v>
      </c>
      <c r="CS86" s="25">
        <f t="shared" si="105"/>
        <v>0</v>
      </c>
      <c r="CT86" s="25">
        <f t="shared" si="105"/>
        <v>0</v>
      </c>
      <c r="CU86" s="25">
        <f t="shared" si="105"/>
        <v>0</v>
      </c>
      <c r="CV86" s="25">
        <f t="shared" si="91"/>
        <v>0</v>
      </c>
      <c r="CW86" s="25">
        <f t="shared" si="91"/>
        <v>0</v>
      </c>
      <c r="CX86" s="25">
        <f t="shared" si="102"/>
        <v>0</v>
      </c>
      <c r="CY86" s="25">
        <f t="shared" si="102"/>
        <v>0</v>
      </c>
      <c r="CZ86" s="25">
        <f t="shared" si="102"/>
        <v>0</v>
      </c>
      <c r="DA86" s="25"/>
      <c r="DB86" s="25">
        <f t="shared" si="106"/>
        <v>0</v>
      </c>
      <c r="DC86" s="58">
        <f t="shared" si="106"/>
        <v>0</v>
      </c>
      <c r="DD86" s="25">
        <f t="shared" si="103"/>
        <v>0</v>
      </c>
    </row>
    <row r="87" spans="1:110" ht="21" hidden="1" customHeight="1" x14ac:dyDescent="0.25">
      <c r="A87" s="208"/>
      <c r="B87" s="196"/>
      <c r="C87" s="32" t="s">
        <v>259</v>
      </c>
      <c r="D87" s="70" t="s">
        <v>254</v>
      </c>
      <c r="E87" s="23">
        <v>520</v>
      </c>
      <c r="F87" s="71" t="s">
        <v>109</v>
      </c>
      <c r="G87" s="25">
        <f t="shared" si="79"/>
        <v>0</v>
      </c>
      <c r="H87" s="33"/>
      <c r="I87" s="25"/>
      <c r="J87" s="33"/>
      <c r="K87" s="25"/>
      <c r="L87" s="33"/>
      <c r="M87" s="33"/>
      <c r="N87" s="33"/>
      <c r="O87" s="33"/>
      <c r="P87" s="33"/>
      <c r="Q87" s="28"/>
      <c r="R87" s="33"/>
      <c r="S87" s="48"/>
      <c r="T87" s="33"/>
      <c r="U87" s="33"/>
      <c r="V87" s="33"/>
      <c r="W87" s="33"/>
      <c r="X87" s="33"/>
      <c r="Y87" s="33"/>
      <c r="Z87" s="69"/>
      <c r="AA87" s="26" t="e">
        <f t="shared" si="96"/>
        <v>#DIV/0!</v>
      </c>
      <c r="AB87" s="25">
        <f t="shared" si="80"/>
        <v>0</v>
      </c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6" t="e">
        <f t="shared" si="94"/>
        <v>#DIV/0!</v>
      </c>
      <c r="AW87" s="25">
        <f t="shared" si="81"/>
        <v>0</v>
      </c>
      <c r="AX87" s="25">
        <f t="shared" si="82"/>
        <v>0</v>
      </c>
      <c r="AY87" s="25">
        <f t="shared" si="82"/>
        <v>0</v>
      </c>
      <c r="AZ87" s="25">
        <f t="shared" si="82"/>
        <v>0</v>
      </c>
      <c r="BA87" s="25">
        <f t="shared" si="99"/>
        <v>0</v>
      </c>
      <c r="BB87" s="25">
        <f t="shared" si="99"/>
        <v>0</v>
      </c>
      <c r="BC87" s="25">
        <f t="shared" si="99"/>
        <v>0</v>
      </c>
      <c r="BD87" s="25">
        <f t="shared" si="99"/>
        <v>0</v>
      </c>
      <c r="BE87" s="25">
        <f t="shared" si="99"/>
        <v>0</v>
      </c>
      <c r="BF87" s="25">
        <f t="shared" si="99"/>
        <v>0</v>
      </c>
      <c r="BG87" s="25">
        <f t="shared" si="99"/>
        <v>0</v>
      </c>
      <c r="BH87" s="25">
        <f t="shared" si="99"/>
        <v>0</v>
      </c>
      <c r="BI87" s="25">
        <f t="shared" si="99"/>
        <v>0</v>
      </c>
      <c r="BJ87" s="25">
        <f t="shared" si="99"/>
        <v>0</v>
      </c>
      <c r="BK87" s="25">
        <f t="shared" si="99"/>
        <v>0</v>
      </c>
      <c r="BL87" s="25">
        <f t="shared" si="99"/>
        <v>0</v>
      </c>
      <c r="BM87" s="25"/>
      <c r="BN87" s="25">
        <f>+X87-AS87</f>
        <v>0</v>
      </c>
      <c r="BO87" s="25">
        <f t="shared" si="84"/>
        <v>0</v>
      </c>
      <c r="BP87" s="25">
        <f t="shared" si="100"/>
        <v>0</v>
      </c>
      <c r="BQ87" s="26" t="e">
        <f t="shared" si="95"/>
        <v>#DIV/0!</v>
      </c>
      <c r="BR87" s="25">
        <f t="shared" si="86"/>
        <v>0</v>
      </c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6" t="e">
        <f t="shared" si="87"/>
        <v>#DIV/0!</v>
      </c>
      <c r="CL87" s="25">
        <f t="shared" si="88"/>
        <v>0</v>
      </c>
      <c r="CM87" s="25">
        <f t="shared" si="104"/>
        <v>0</v>
      </c>
      <c r="CN87" s="25">
        <f t="shared" si="104"/>
        <v>0</v>
      </c>
      <c r="CO87" s="25">
        <f t="shared" si="104"/>
        <v>0</v>
      </c>
      <c r="CP87" s="25">
        <f t="shared" si="104"/>
        <v>0</v>
      </c>
      <c r="CQ87" s="25">
        <f t="shared" si="104"/>
        <v>0</v>
      </c>
      <c r="CR87" s="25">
        <f t="shared" si="104"/>
        <v>0</v>
      </c>
      <c r="CS87" s="25">
        <f>N87-BY87</f>
        <v>0</v>
      </c>
      <c r="CT87" s="25">
        <f>O87-BZ87</f>
        <v>0</v>
      </c>
      <c r="CU87" s="25">
        <f>P87-CA87</f>
        <v>0</v>
      </c>
      <c r="CV87" s="25">
        <f t="shared" si="91"/>
        <v>0</v>
      </c>
      <c r="CW87" s="25">
        <f t="shared" si="91"/>
        <v>0</v>
      </c>
      <c r="CX87" s="25">
        <f>T87-CD87</f>
        <v>0</v>
      </c>
      <c r="CY87" s="25">
        <f>U87-CE87</f>
        <v>0</v>
      </c>
      <c r="CZ87" s="25">
        <f>V87-CF87</f>
        <v>0</v>
      </c>
      <c r="DA87" s="25"/>
      <c r="DB87" s="25">
        <f>X87-CH87</f>
        <v>0</v>
      </c>
      <c r="DC87" s="25">
        <f>Y87-CI87</f>
        <v>0</v>
      </c>
      <c r="DD87" s="25">
        <f>Z87-CJ87</f>
        <v>0</v>
      </c>
    </row>
    <row r="88" spans="1:110" s="62" customFormat="1" ht="51" customHeight="1" x14ac:dyDescent="0.25">
      <c r="A88" s="208" t="s">
        <v>200</v>
      </c>
      <c r="B88" s="194" t="s">
        <v>260</v>
      </c>
      <c r="C88" s="72" t="s">
        <v>261</v>
      </c>
      <c r="D88" s="22" t="s">
        <v>262</v>
      </c>
      <c r="E88" s="30">
        <v>520</v>
      </c>
      <c r="F88" s="71" t="s">
        <v>109</v>
      </c>
      <c r="G88" s="25">
        <f t="shared" si="79"/>
        <v>5000000</v>
      </c>
      <c r="H88" s="28"/>
      <c r="I88" s="25">
        <v>5000000</v>
      </c>
      <c r="J88" s="28"/>
      <c r="K88" s="58"/>
      <c r="L88" s="28"/>
      <c r="M88" s="28"/>
      <c r="N88" s="28"/>
      <c r="O88" s="28"/>
      <c r="P88" s="28"/>
      <c r="Q88" s="28"/>
      <c r="R88" s="28"/>
      <c r="S88" s="48"/>
      <c r="T88" s="58"/>
      <c r="U88" s="58"/>
      <c r="V88" s="58"/>
      <c r="W88" s="58"/>
      <c r="X88" s="58"/>
      <c r="Y88" s="58"/>
      <c r="Z88" s="58"/>
      <c r="AA88" s="61">
        <f t="shared" si="96"/>
        <v>0</v>
      </c>
      <c r="AB88" s="25">
        <f t="shared" si="80"/>
        <v>0</v>
      </c>
      <c r="AC88" s="58"/>
      <c r="AD88" s="58"/>
      <c r="AE88" s="58"/>
      <c r="AF88" s="25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61">
        <f t="shared" si="94"/>
        <v>1</v>
      </c>
      <c r="AW88" s="25">
        <f t="shared" si="81"/>
        <v>5000000</v>
      </c>
      <c r="AX88" s="58">
        <f t="shared" si="82"/>
        <v>0</v>
      </c>
      <c r="AY88" s="58">
        <f t="shared" si="82"/>
        <v>5000000</v>
      </c>
      <c r="AZ88" s="25">
        <f t="shared" si="82"/>
        <v>0</v>
      </c>
      <c r="BA88" s="58">
        <f t="shared" si="99"/>
        <v>0</v>
      </c>
      <c r="BB88" s="58">
        <f t="shared" si="99"/>
        <v>0</v>
      </c>
      <c r="BC88" s="25">
        <f t="shared" si="99"/>
        <v>0</v>
      </c>
      <c r="BD88" s="58">
        <f t="shared" si="99"/>
        <v>0</v>
      </c>
      <c r="BE88" s="58">
        <f t="shared" si="99"/>
        <v>0</v>
      </c>
      <c r="BF88" s="25">
        <f t="shared" si="99"/>
        <v>0</v>
      </c>
      <c r="BG88" s="58">
        <f t="shared" si="99"/>
        <v>0</v>
      </c>
      <c r="BH88" s="58">
        <f t="shared" si="99"/>
        <v>0</v>
      </c>
      <c r="BI88" s="58">
        <f t="shared" si="99"/>
        <v>0</v>
      </c>
      <c r="BJ88" s="58">
        <f t="shared" si="99"/>
        <v>0</v>
      </c>
      <c r="BK88" s="58">
        <f t="shared" si="99"/>
        <v>0</v>
      </c>
      <c r="BL88" s="58">
        <f t="shared" si="99"/>
        <v>0</v>
      </c>
      <c r="BM88" s="58"/>
      <c r="BN88" s="58"/>
      <c r="BO88" s="25">
        <f t="shared" si="84"/>
        <v>0</v>
      </c>
      <c r="BP88" s="58">
        <f t="shared" si="100"/>
        <v>0</v>
      </c>
      <c r="BQ88" s="61">
        <f t="shared" si="95"/>
        <v>0</v>
      </c>
      <c r="BR88" s="25">
        <f t="shared" si="86"/>
        <v>0</v>
      </c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58"/>
      <c r="CD88" s="58"/>
      <c r="CE88" s="58"/>
      <c r="CF88" s="58"/>
      <c r="CG88" s="58"/>
      <c r="CH88" s="58"/>
      <c r="CI88" s="58"/>
      <c r="CJ88" s="58"/>
      <c r="CK88" s="61">
        <f t="shared" si="87"/>
        <v>1</v>
      </c>
      <c r="CL88" s="25">
        <f t="shared" si="88"/>
        <v>5000000</v>
      </c>
      <c r="CM88" s="25">
        <f t="shared" si="104"/>
        <v>0</v>
      </c>
      <c r="CN88" s="58">
        <f t="shared" si="104"/>
        <v>5000000</v>
      </c>
      <c r="CO88" s="25">
        <f t="shared" si="104"/>
        <v>0</v>
      </c>
      <c r="CP88" s="58">
        <f t="shared" si="104"/>
        <v>0</v>
      </c>
      <c r="CQ88" s="58">
        <f t="shared" si="104"/>
        <v>0</v>
      </c>
      <c r="CR88" s="25">
        <f t="shared" si="104"/>
        <v>0</v>
      </c>
      <c r="CS88" s="58">
        <f t="shared" ref="CS88:CU94" si="107">+N88-BY88</f>
        <v>0</v>
      </c>
      <c r="CT88" s="58">
        <f t="shared" si="107"/>
        <v>0</v>
      </c>
      <c r="CU88" s="25">
        <f t="shared" si="107"/>
        <v>0</v>
      </c>
      <c r="CV88" s="58">
        <f t="shared" si="91"/>
        <v>0</v>
      </c>
      <c r="CW88" s="58">
        <f t="shared" si="91"/>
        <v>0</v>
      </c>
      <c r="CX88" s="58">
        <f>+T88-CD88</f>
        <v>0</v>
      </c>
      <c r="CY88" s="58">
        <f>+U88-CE88</f>
        <v>0</v>
      </c>
      <c r="CZ88" s="58">
        <f>+V88-CF88</f>
        <v>0</v>
      </c>
      <c r="DA88" s="58"/>
      <c r="DB88" s="58">
        <f>+X88-CH88</f>
        <v>0</v>
      </c>
      <c r="DC88" s="58">
        <f>+Y88-CI88</f>
        <v>0</v>
      </c>
      <c r="DD88" s="58">
        <f>+Z88-CJ88</f>
        <v>0</v>
      </c>
    </row>
    <row r="89" spans="1:110" s="62" customFormat="1" ht="51.75" customHeight="1" x14ac:dyDescent="0.25">
      <c r="A89" s="208"/>
      <c r="B89" s="196"/>
      <c r="C89" s="72" t="s">
        <v>263</v>
      </c>
      <c r="D89" s="22" t="s">
        <v>264</v>
      </c>
      <c r="E89" s="30">
        <v>520</v>
      </c>
      <c r="F89" s="71" t="s">
        <v>109</v>
      </c>
      <c r="G89" s="25">
        <f t="shared" si="79"/>
        <v>5000000</v>
      </c>
      <c r="H89" s="28"/>
      <c r="I89" s="25">
        <v>5000000</v>
      </c>
      <c r="J89" s="28"/>
      <c r="K89" s="60"/>
      <c r="L89" s="28"/>
      <c r="M89" s="28"/>
      <c r="N89" s="28"/>
      <c r="O89" s="28"/>
      <c r="P89" s="28"/>
      <c r="Q89" s="28"/>
      <c r="R89" s="28"/>
      <c r="S89" s="48"/>
      <c r="T89" s="58"/>
      <c r="U89" s="58"/>
      <c r="V89" s="58"/>
      <c r="W89" s="58"/>
      <c r="X89" s="58"/>
      <c r="Y89" s="58"/>
      <c r="Z89" s="58"/>
      <c r="AA89" s="61">
        <f t="shared" si="96"/>
        <v>0</v>
      </c>
      <c r="AB89" s="25">
        <f t="shared" si="80"/>
        <v>0</v>
      </c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61">
        <f t="shared" si="94"/>
        <v>1</v>
      </c>
      <c r="AW89" s="25">
        <f t="shared" si="81"/>
        <v>5000000</v>
      </c>
      <c r="AX89" s="58">
        <f t="shared" si="82"/>
        <v>0</v>
      </c>
      <c r="AY89" s="58">
        <f t="shared" si="82"/>
        <v>5000000</v>
      </c>
      <c r="AZ89" s="25">
        <f t="shared" si="82"/>
        <v>0</v>
      </c>
      <c r="BA89" s="58">
        <f t="shared" si="99"/>
        <v>0</v>
      </c>
      <c r="BB89" s="58">
        <f t="shared" si="99"/>
        <v>0</v>
      </c>
      <c r="BC89" s="25">
        <f t="shared" si="99"/>
        <v>0</v>
      </c>
      <c r="BD89" s="58">
        <f t="shared" si="99"/>
        <v>0</v>
      </c>
      <c r="BE89" s="58">
        <f t="shared" si="99"/>
        <v>0</v>
      </c>
      <c r="BF89" s="25">
        <f t="shared" si="99"/>
        <v>0</v>
      </c>
      <c r="BG89" s="58">
        <f t="shared" si="99"/>
        <v>0</v>
      </c>
      <c r="BH89" s="58">
        <f t="shared" si="99"/>
        <v>0</v>
      </c>
      <c r="BI89" s="58">
        <f t="shared" si="99"/>
        <v>0</v>
      </c>
      <c r="BJ89" s="58">
        <f t="shared" si="99"/>
        <v>0</v>
      </c>
      <c r="BK89" s="58">
        <f t="shared" si="99"/>
        <v>0</v>
      </c>
      <c r="BL89" s="58">
        <f t="shared" si="99"/>
        <v>0</v>
      </c>
      <c r="BM89" s="58"/>
      <c r="BN89" s="58">
        <f>+X89-AS89</f>
        <v>0</v>
      </c>
      <c r="BO89" s="25">
        <f t="shared" si="84"/>
        <v>0</v>
      </c>
      <c r="BP89" s="58">
        <f t="shared" si="100"/>
        <v>0</v>
      </c>
      <c r="BQ89" s="61">
        <f t="shared" si="95"/>
        <v>0</v>
      </c>
      <c r="BR89" s="25">
        <f t="shared" si="86"/>
        <v>0</v>
      </c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58"/>
      <c r="CD89" s="58"/>
      <c r="CE89" s="58"/>
      <c r="CF89" s="58"/>
      <c r="CG89" s="58"/>
      <c r="CH89" s="58"/>
      <c r="CI89" s="58"/>
      <c r="CJ89" s="58"/>
      <c r="CK89" s="61">
        <f t="shared" si="87"/>
        <v>1</v>
      </c>
      <c r="CL89" s="25">
        <f t="shared" si="88"/>
        <v>5000000</v>
      </c>
      <c r="CM89" s="25">
        <f t="shared" si="104"/>
        <v>0</v>
      </c>
      <c r="CN89" s="58">
        <f t="shared" si="104"/>
        <v>5000000</v>
      </c>
      <c r="CO89" s="25">
        <f t="shared" si="104"/>
        <v>0</v>
      </c>
      <c r="CP89" s="58">
        <f t="shared" si="104"/>
        <v>0</v>
      </c>
      <c r="CQ89" s="58">
        <f t="shared" si="104"/>
        <v>0</v>
      </c>
      <c r="CR89" s="25">
        <f t="shared" si="104"/>
        <v>0</v>
      </c>
      <c r="CS89" s="58">
        <f t="shared" si="107"/>
        <v>0</v>
      </c>
      <c r="CT89" s="58">
        <f t="shared" si="107"/>
        <v>0</v>
      </c>
      <c r="CU89" s="25">
        <f t="shared" si="107"/>
        <v>0</v>
      </c>
      <c r="CV89" s="58">
        <f t="shared" si="91"/>
        <v>0</v>
      </c>
      <c r="CW89" s="58">
        <f t="shared" si="91"/>
        <v>0</v>
      </c>
      <c r="CX89" s="58">
        <f>T89-CD89</f>
        <v>0</v>
      </c>
      <c r="CY89" s="58">
        <f>U89-CE89</f>
        <v>0</v>
      </c>
      <c r="CZ89" s="58">
        <f>V89-CF89</f>
        <v>0</v>
      </c>
      <c r="DA89" s="58"/>
      <c r="DB89" s="58">
        <f>X89-CH89</f>
        <v>0</v>
      </c>
      <c r="DC89" s="58">
        <f>Y89-CI89</f>
        <v>0</v>
      </c>
      <c r="DD89" s="58">
        <f>Z89-CJ89</f>
        <v>0</v>
      </c>
    </row>
    <row r="90" spans="1:110" ht="33" customHeight="1" x14ac:dyDescent="0.25">
      <c r="A90" s="208"/>
      <c r="B90" s="194" t="s">
        <v>265</v>
      </c>
      <c r="C90" s="32" t="s">
        <v>266</v>
      </c>
      <c r="D90" s="22" t="s">
        <v>267</v>
      </c>
      <c r="E90" s="23">
        <v>520</v>
      </c>
      <c r="F90" s="71" t="s">
        <v>109</v>
      </c>
      <c r="G90" s="25">
        <f t="shared" si="79"/>
        <v>6000000</v>
      </c>
      <c r="H90" s="33"/>
      <c r="I90" s="25">
        <v>6000000</v>
      </c>
      <c r="J90" s="25"/>
      <c r="K90" s="60"/>
      <c r="L90" s="33"/>
      <c r="M90" s="33"/>
      <c r="N90" s="33"/>
      <c r="O90" s="33"/>
      <c r="P90" s="33"/>
      <c r="Q90" s="28"/>
      <c r="R90" s="33"/>
      <c r="S90" s="48"/>
      <c r="T90" s="25"/>
      <c r="U90" s="25"/>
      <c r="V90" s="25"/>
      <c r="W90" s="25"/>
      <c r="X90" s="25"/>
      <c r="Y90" s="25"/>
      <c r="Z90" s="25"/>
      <c r="AA90" s="26">
        <f t="shared" si="96"/>
        <v>0</v>
      </c>
      <c r="AB90" s="25">
        <f t="shared" si="80"/>
        <v>0</v>
      </c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6">
        <f t="shared" si="94"/>
        <v>1</v>
      </c>
      <c r="AW90" s="25">
        <f t="shared" si="81"/>
        <v>6000000</v>
      </c>
      <c r="AX90" s="25">
        <f t="shared" si="82"/>
        <v>0</v>
      </c>
      <c r="AY90" s="25">
        <f t="shared" si="82"/>
        <v>6000000</v>
      </c>
      <c r="AZ90" s="25">
        <f t="shared" si="82"/>
        <v>0</v>
      </c>
      <c r="BA90" s="25">
        <f t="shared" si="99"/>
        <v>0</v>
      </c>
      <c r="BB90" s="25">
        <f t="shared" si="99"/>
        <v>0</v>
      </c>
      <c r="BC90" s="25">
        <f t="shared" si="99"/>
        <v>0</v>
      </c>
      <c r="BD90" s="58">
        <f t="shared" si="99"/>
        <v>0</v>
      </c>
      <c r="BE90" s="25">
        <f t="shared" si="99"/>
        <v>0</v>
      </c>
      <c r="BF90" s="25">
        <f t="shared" si="99"/>
        <v>0</v>
      </c>
      <c r="BG90" s="25">
        <f t="shared" si="99"/>
        <v>0</v>
      </c>
      <c r="BH90" s="25">
        <f t="shared" si="99"/>
        <v>0</v>
      </c>
      <c r="BI90" s="25">
        <f t="shared" si="99"/>
        <v>0</v>
      </c>
      <c r="BJ90" s="25">
        <f t="shared" si="99"/>
        <v>0</v>
      </c>
      <c r="BK90" s="25">
        <f t="shared" si="99"/>
        <v>0</v>
      </c>
      <c r="BL90" s="25">
        <f t="shared" si="99"/>
        <v>0</v>
      </c>
      <c r="BM90" s="25"/>
      <c r="BN90" s="25"/>
      <c r="BO90" s="25">
        <f t="shared" si="84"/>
        <v>0</v>
      </c>
      <c r="BP90" s="25">
        <f t="shared" si="100"/>
        <v>0</v>
      </c>
      <c r="BQ90" s="26">
        <f t="shared" si="95"/>
        <v>0</v>
      </c>
      <c r="BR90" s="25">
        <f t="shared" si="86"/>
        <v>0</v>
      </c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61">
        <f t="shared" si="87"/>
        <v>1</v>
      </c>
      <c r="CL90" s="25">
        <f t="shared" si="88"/>
        <v>6000000</v>
      </c>
      <c r="CM90" s="25">
        <f t="shared" si="104"/>
        <v>0</v>
      </c>
      <c r="CN90" s="58">
        <f t="shared" si="104"/>
        <v>6000000</v>
      </c>
      <c r="CO90" s="25">
        <f t="shared" si="104"/>
        <v>0</v>
      </c>
      <c r="CP90" s="25">
        <f t="shared" si="104"/>
        <v>0</v>
      </c>
      <c r="CQ90" s="58">
        <f t="shared" si="104"/>
        <v>0</v>
      </c>
      <c r="CR90" s="25">
        <f t="shared" si="104"/>
        <v>0</v>
      </c>
      <c r="CS90" s="58">
        <f t="shared" si="107"/>
        <v>0</v>
      </c>
      <c r="CT90" s="58">
        <f t="shared" si="107"/>
        <v>0</v>
      </c>
      <c r="CU90" s="25">
        <f t="shared" si="107"/>
        <v>0</v>
      </c>
      <c r="CV90" s="58">
        <f t="shared" si="91"/>
        <v>0</v>
      </c>
      <c r="CW90" s="25">
        <f t="shared" si="91"/>
        <v>0</v>
      </c>
      <c r="CX90" s="25">
        <f t="shared" ref="CX90:CZ92" si="108">+T90-CD90</f>
        <v>0</v>
      </c>
      <c r="CY90" s="25">
        <f t="shared" si="108"/>
        <v>0</v>
      </c>
      <c r="CZ90" s="25">
        <f t="shared" si="108"/>
        <v>0</v>
      </c>
      <c r="DA90" s="25"/>
      <c r="DB90" s="25">
        <f>+X90-CH90</f>
        <v>0</v>
      </c>
      <c r="DC90" s="58">
        <f>Y90-CI90</f>
        <v>0</v>
      </c>
      <c r="DD90" s="25">
        <f>+Z90-CJ90</f>
        <v>0</v>
      </c>
      <c r="DF90" s="57" t="e">
        <f>+#REF!-#REF!</f>
        <v>#REF!</v>
      </c>
    </row>
    <row r="91" spans="1:110" ht="50.25" customHeight="1" x14ac:dyDescent="0.25">
      <c r="A91" s="208"/>
      <c r="B91" s="195"/>
      <c r="C91" s="32" t="s">
        <v>268</v>
      </c>
      <c r="D91" s="22" t="s">
        <v>269</v>
      </c>
      <c r="E91" s="23">
        <v>520</v>
      </c>
      <c r="F91" s="71" t="s">
        <v>109</v>
      </c>
      <c r="G91" s="25">
        <f t="shared" si="79"/>
        <v>6000000</v>
      </c>
      <c r="H91" s="33"/>
      <c r="I91" s="25">
        <v>6000000</v>
      </c>
      <c r="J91" s="25"/>
      <c r="K91" s="60"/>
      <c r="L91" s="33"/>
      <c r="M91" s="33"/>
      <c r="N91" s="33"/>
      <c r="O91" s="33"/>
      <c r="P91" s="33"/>
      <c r="Q91" s="28"/>
      <c r="R91" s="33"/>
      <c r="S91" s="48"/>
      <c r="T91" s="25"/>
      <c r="U91" s="25"/>
      <c r="V91" s="25"/>
      <c r="W91" s="25"/>
      <c r="X91" s="25"/>
      <c r="Y91" s="25"/>
      <c r="Z91" s="25"/>
      <c r="AA91" s="26">
        <f t="shared" si="96"/>
        <v>0</v>
      </c>
      <c r="AB91" s="25">
        <f t="shared" si="80"/>
        <v>0</v>
      </c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6">
        <f t="shared" si="94"/>
        <v>1</v>
      </c>
      <c r="AW91" s="25">
        <f t="shared" si="81"/>
        <v>6000000</v>
      </c>
      <c r="AX91" s="25">
        <f t="shared" si="82"/>
        <v>0</v>
      </c>
      <c r="AY91" s="25">
        <f t="shared" si="82"/>
        <v>6000000</v>
      </c>
      <c r="AZ91" s="25">
        <f t="shared" si="82"/>
        <v>0</v>
      </c>
      <c r="BA91" s="25">
        <f t="shared" ref="BA91:BL94" si="109">+K91-AF91</f>
        <v>0</v>
      </c>
      <c r="BB91" s="25">
        <f t="shared" si="109"/>
        <v>0</v>
      </c>
      <c r="BC91" s="25">
        <f t="shared" si="109"/>
        <v>0</v>
      </c>
      <c r="BD91" s="58">
        <f t="shared" si="109"/>
        <v>0</v>
      </c>
      <c r="BE91" s="25">
        <f t="shared" si="109"/>
        <v>0</v>
      </c>
      <c r="BF91" s="25">
        <f t="shared" si="109"/>
        <v>0</v>
      </c>
      <c r="BG91" s="25">
        <f t="shared" si="109"/>
        <v>0</v>
      </c>
      <c r="BH91" s="25">
        <f t="shared" si="109"/>
        <v>0</v>
      </c>
      <c r="BI91" s="25">
        <f t="shared" si="109"/>
        <v>0</v>
      </c>
      <c r="BJ91" s="25">
        <f t="shared" si="109"/>
        <v>0</v>
      </c>
      <c r="BK91" s="25">
        <f t="shared" si="109"/>
        <v>0</v>
      </c>
      <c r="BL91" s="25">
        <f t="shared" si="109"/>
        <v>0</v>
      </c>
      <c r="BM91" s="25"/>
      <c r="BN91" s="25"/>
      <c r="BO91" s="25">
        <f t="shared" si="84"/>
        <v>0</v>
      </c>
      <c r="BP91" s="25">
        <f t="shared" si="100"/>
        <v>0</v>
      </c>
      <c r="BQ91" s="26">
        <f t="shared" si="95"/>
        <v>0</v>
      </c>
      <c r="BR91" s="25">
        <f t="shared" si="86"/>
        <v>0</v>
      </c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61">
        <f t="shared" si="87"/>
        <v>1</v>
      </c>
      <c r="CL91" s="25">
        <f t="shared" si="88"/>
        <v>6000000</v>
      </c>
      <c r="CM91" s="25">
        <f t="shared" si="104"/>
        <v>0</v>
      </c>
      <c r="CN91" s="58">
        <f t="shared" si="104"/>
        <v>6000000</v>
      </c>
      <c r="CO91" s="25">
        <f t="shared" si="104"/>
        <v>0</v>
      </c>
      <c r="CP91" s="25">
        <f t="shared" si="104"/>
        <v>0</v>
      </c>
      <c r="CQ91" s="58">
        <f t="shared" si="104"/>
        <v>0</v>
      </c>
      <c r="CR91" s="25">
        <f t="shared" si="104"/>
        <v>0</v>
      </c>
      <c r="CS91" s="58">
        <f t="shared" si="107"/>
        <v>0</v>
      </c>
      <c r="CT91" s="58">
        <f t="shared" si="107"/>
        <v>0</v>
      </c>
      <c r="CU91" s="25">
        <f t="shared" si="107"/>
        <v>0</v>
      </c>
      <c r="CV91" s="58">
        <f t="shared" si="91"/>
        <v>0</v>
      </c>
      <c r="CW91" s="25">
        <f t="shared" si="91"/>
        <v>0</v>
      </c>
      <c r="CX91" s="25">
        <f t="shared" si="108"/>
        <v>0</v>
      </c>
      <c r="CY91" s="25">
        <f t="shared" si="108"/>
        <v>0</v>
      </c>
      <c r="CZ91" s="25">
        <f t="shared" si="108"/>
        <v>0</v>
      </c>
      <c r="DA91" s="25"/>
      <c r="DB91" s="25">
        <f>+X91-CH91</f>
        <v>0</v>
      </c>
      <c r="DC91" s="58">
        <f>Y91-CI91</f>
        <v>0</v>
      </c>
      <c r="DD91" s="25">
        <f>+Z91-CJ91</f>
        <v>0</v>
      </c>
    </row>
    <row r="92" spans="1:110" ht="28.5" customHeight="1" x14ac:dyDescent="0.25">
      <c r="A92" s="208"/>
      <c r="B92" s="195"/>
      <c r="C92" s="32" t="s">
        <v>270</v>
      </c>
      <c r="D92" s="22" t="s">
        <v>271</v>
      </c>
      <c r="E92" s="23">
        <v>520</v>
      </c>
      <c r="F92" s="71" t="s">
        <v>109</v>
      </c>
      <c r="G92" s="25">
        <f t="shared" si="79"/>
        <v>200000000</v>
      </c>
      <c r="H92" s="33"/>
      <c r="I92" s="25">
        <v>200000000</v>
      </c>
      <c r="J92" s="33"/>
      <c r="K92" s="60"/>
      <c r="L92" s="33"/>
      <c r="M92" s="33"/>
      <c r="N92" s="33"/>
      <c r="O92" s="33"/>
      <c r="P92" s="33"/>
      <c r="Q92" s="28"/>
      <c r="R92" s="33"/>
      <c r="S92" s="60"/>
      <c r="T92" s="25"/>
      <c r="U92" s="25"/>
      <c r="V92" s="25"/>
      <c r="W92" s="25"/>
      <c r="X92" s="25"/>
      <c r="Y92" s="25"/>
      <c r="Z92" s="25"/>
      <c r="AA92" s="26">
        <f t="shared" si="96"/>
        <v>0.54979135000000001</v>
      </c>
      <c r="AB92" s="25">
        <f t="shared" si="80"/>
        <v>109958270</v>
      </c>
      <c r="AC92" s="25"/>
      <c r="AD92" s="25">
        <f>+'[1]ENERO 2017'!$K$859</f>
        <v>109958270</v>
      </c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6">
        <f t="shared" si="94"/>
        <v>0.45020864999999999</v>
      </c>
      <c r="AW92" s="25">
        <f t="shared" si="81"/>
        <v>90041730</v>
      </c>
      <c r="AX92" s="25">
        <f t="shared" si="82"/>
        <v>0</v>
      </c>
      <c r="AY92" s="25">
        <f t="shared" si="82"/>
        <v>90041730</v>
      </c>
      <c r="AZ92" s="25">
        <f t="shared" si="82"/>
        <v>0</v>
      </c>
      <c r="BA92" s="25">
        <f t="shared" si="109"/>
        <v>0</v>
      </c>
      <c r="BB92" s="25">
        <f t="shared" si="109"/>
        <v>0</v>
      </c>
      <c r="BC92" s="25">
        <f t="shared" si="109"/>
        <v>0</v>
      </c>
      <c r="BD92" s="58">
        <f t="shared" si="109"/>
        <v>0</v>
      </c>
      <c r="BE92" s="25">
        <f t="shared" si="109"/>
        <v>0</v>
      </c>
      <c r="BF92" s="25">
        <f t="shared" si="109"/>
        <v>0</v>
      </c>
      <c r="BG92" s="25">
        <f t="shared" si="109"/>
        <v>0</v>
      </c>
      <c r="BH92" s="25">
        <f t="shared" si="109"/>
        <v>0</v>
      </c>
      <c r="BI92" s="25">
        <f t="shared" si="109"/>
        <v>0</v>
      </c>
      <c r="BJ92" s="25">
        <f t="shared" si="109"/>
        <v>0</v>
      </c>
      <c r="BK92" s="25">
        <f t="shared" si="109"/>
        <v>0</v>
      </c>
      <c r="BL92" s="25">
        <f t="shared" si="109"/>
        <v>0</v>
      </c>
      <c r="BM92" s="25"/>
      <c r="BN92" s="25"/>
      <c r="BO92" s="25">
        <f t="shared" si="84"/>
        <v>0</v>
      </c>
      <c r="BP92" s="25">
        <f t="shared" si="100"/>
        <v>0</v>
      </c>
      <c r="BQ92" s="26">
        <f t="shared" si="95"/>
        <v>0.41883357500000001</v>
      </c>
      <c r="BR92" s="25">
        <f t="shared" si="86"/>
        <v>83766715</v>
      </c>
      <c r="BS92" s="25"/>
      <c r="BT92" s="25">
        <f>+'[1]ENERO 2017'!$H$857</f>
        <v>83766715</v>
      </c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61">
        <f t="shared" si="87"/>
        <v>0.58116642499999993</v>
      </c>
      <c r="CL92" s="25">
        <f t="shared" si="88"/>
        <v>116233285</v>
      </c>
      <c r="CM92" s="25">
        <f t="shared" si="104"/>
        <v>0</v>
      </c>
      <c r="CN92" s="58">
        <f t="shared" si="104"/>
        <v>116233285</v>
      </c>
      <c r="CO92" s="25">
        <f t="shared" si="104"/>
        <v>0</v>
      </c>
      <c r="CP92" s="25">
        <f t="shared" si="104"/>
        <v>0</v>
      </c>
      <c r="CQ92" s="58">
        <f t="shared" si="104"/>
        <v>0</v>
      </c>
      <c r="CR92" s="25">
        <f t="shared" si="104"/>
        <v>0</v>
      </c>
      <c r="CS92" s="58">
        <f t="shared" si="107"/>
        <v>0</v>
      </c>
      <c r="CT92" s="58">
        <f t="shared" si="107"/>
        <v>0</v>
      </c>
      <c r="CU92" s="25">
        <f t="shared" si="107"/>
        <v>0</v>
      </c>
      <c r="CV92" s="58">
        <f t="shared" si="91"/>
        <v>0</v>
      </c>
      <c r="CW92" s="25">
        <f t="shared" si="91"/>
        <v>0</v>
      </c>
      <c r="CX92" s="25">
        <f t="shared" si="108"/>
        <v>0</v>
      </c>
      <c r="CY92" s="25">
        <f t="shared" si="108"/>
        <v>0</v>
      </c>
      <c r="CZ92" s="25">
        <f t="shared" si="108"/>
        <v>0</v>
      </c>
      <c r="DA92" s="25"/>
      <c r="DB92" s="25">
        <f>+X92-CH92</f>
        <v>0</v>
      </c>
      <c r="DC92" s="58">
        <f>Y92-CI92</f>
        <v>0</v>
      </c>
      <c r="DD92" s="25">
        <f>+Z92-CJ92</f>
        <v>0</v>
      </c>
    </row>
    <row r="93" spans="1:110" ht="59.25" customHeight="1" x14ac:dyDescent="0.25">
      <c r="A93" s="208"/>
      <c r="B93" s="195"/>
      <c r="C93" s="73" t="s">
        <v>272</v>
      </c>
      <c r="D93" s="22" t="s">
        <v>273</v>
      </c>
      <c r="E93" s="23">
        <v>520</v>
      </c>
      <c r="F93" s="71" t="s">
        <v>274</v>
      </c>
      <c r="G93" s="25">
        <f t="shared" si="79"/>
        <v>22029791</v>
      </c>
      <c r="H93" s="74"/>
      <c r="I93" s="25"/>
      <c r="J93" s="74"/>
      <c r="K93" s="60"/>
      <c r="L93" s="74"/>
      <c r="M93" s="74"/>
      <c r="N93" s="74"/>
      <c r="O93" s="74"/>
      <c r="P93" s="74"/>
      <c r="Q93" s="75"/>
      <c r="R93" s="74"/>
      <c r="S93" s="60"/>
      <c r="T93" s="39"/>
      <c r="U93" s="39"/>
      <c r="V93" s="39"/>
      <c r="W93" s="39"/>
      <c r="X93" s="39"/>
      <c r="Y93" s="39"/>
      <c r="Z93" s="39">
        <v>22029791</v>
      </c>
      <c r="AA93" s="26">
        <f t="shared" si="96"/>
        <v>0</v>
      </c>
      <c r="AB93" s="25">
        <f t="shared" si="80"/>
        <v>0</v>
      </c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26">
        <f t="shared" si="94"/>
        <v>1</v>
      </c>
      <c r="AW93" s="25">
        <f t="shared" si="81"/>
        <v>22029791</v>
      </c>
      <c r="AX93" s="25">
        <f t="shared" si="82"/>
        <v>0</v>
      </c>
      <c r="AY93" s="25">
        <f t="shared" si="82"/>
        <v>0</v>
      </c>
      <c r="AZ93" s="25">
        <f t="shared" si="82"/>
        <v>0</v>
      </c>
      <c r="BA93" s="25">
        <f t="shared" si="109"/>
        <v>0</v>
      </c>
      <c r="BB93" s="25">
        <f t="shared" si="109"/>
        <v>0</v>
      </c>
      <c r="BC93" s="25">
        <f t="shared" si="109"/>
        <v>0</v>
      </c>
      <c r="BD93" s="58">
        <f t="shared" si="109"/>
        <v>0</v>
      </c>
      <c r="BE93" s="25">
        <f t="shared" si="109"/>
        <v>0</v>
      </c>
      <c r="BF93" s="25">
        <f t="shared" si="109"/>
        <v>0</v>
      </c>
      <c r="BG93" s="25">
        <f t="shared" si="109"/>
        <v>0</v>
      </c>
      <c r="BH93" s="25">
        <f t="shared" si="109"/>
        <v>0</v>
      </c>
      <c r="BI93" s="25">
        <f t="shared" si="109"/>
        <v>0</v>
      </c>
      <c r="BJ93" s="25">
        <f t="shared" si="109"/>
        <v>0</v>
      </c>
      <c r="BK93" s="25">
        <f t="shared" si="109"/>
        <v>0</v>
      </c>
      <c r="BL93" s="25">
        <f t="shared" si="109"/>
        <v>0</v>
      </c>
      <c r="BM93" s="25"/>
      <c r="BN93" s="25">
        <f>+X93-AS93</f>
        <v>0</v>
      </c>
      <c r="BO93" s="25">
        <f t="shared" si="84"/>
        <v>0</v>
      </c>
      <c r="BP93" s="25">
        <f t="shared" si="100"/>
        <v>22029791</v>
      </c>
      <c r="BQ93" s="26">
        <f t="shared" si="95"/>
        <v>0</v>
      </c>
      <c r="BR93" s="25">
        <f t="shared" si="86"/>
        <v>0</v>
      </c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61">
        <f t="shared" si="87"/>
        <v>1</v>
      </c>
      <c r="CL93" s="25">
        <f t="shared" si="88"/>
        <v>22029791</v>
      </c>
      <c r="CM93" s="25">
        <f t="shared" si="104"/>
        <v>0</v>
      </c>
      <c r="CN93" s="58">
        <f t="shared" si="104"/>
        <v>0</v>
      </c>
      <c r="CO93" s="25">
        <f t="shared" si="104"/>
        <v>0</v>
      </c>
      <c r="CP93" s="25">
        <f t="shared" si="104"/>
        <v>0</v>
      </c>
      <c r="CQ93" s="58">
        <f t="shared" si="104"/>
        <v>0</v>
      </c>
      <c r="CR93" s="25">
        <f t="shared" si="104"/>
        <v>0</v>
      </c>
      <c r="CS93" s="58">
        <f t="shared" si="107"/>
        <v>0</v>
      </c>
      <c r="CT93" s="58">
        <f t="shared" si="107"/>
        <v>0</v>
      </c>
      <c r="CU93" s="25">
        <f t="shared" si="107"/>
        <v>0</v>
      </c>
      <c r="CV93" s="58">
        <f t="shared" si="91"/>
        <v>0</v>
      </c>
      <c r="CW93" s="58">
        <f t="shared" si="91"/>
        <v>0</v>
      </c>
      <c r="CX93" s="58">
        <f>T93-CD93</f>
        <v>0</v>
      </c>
      <c r="CY93" s="58">
        <f>U93-CE93</f>
        <v>0</v>
      </c>
      <c r="CZ93" s="58">
        <f>V93-CF93</f>
        <v>0</v>
      </c>
      <c r="DA93" s="58"/>
      <c r="DB93" s="58">
        <f>X93-CH93</f>
        <v>0</v>
      </c>
      <c r="DC93" s="58">
        <f>Y93-CI93</f>
        <v>0</v>
      </c>
      <c r="DD93" s="58">
        <f>Z93-CJ93</f>
        <v>22029791</v>
      </c>
    </row>
    <row r="94" spans="1:110" ht="62.25" hidden="1" customHeight="1" x14ac:dyDescent="0.25">
      <c r="A94" s="212"/>
      <c r="B94" s="196"/>
      <c r="C94" s="21" t="s">
        <v>275</v>
      </c>
      <c r="D94" s="22"/>
      <c r="E94" s="23">
        <v>520</v>
      </c>
      <c r="F94" s="24" t="s">
        <v>276</v>
      </c>
      <c r="G94" s="25">
        <f t="shared" si="79"/>
        <v>0</v>
      </c>
      <c r="H94" s="74"/>
      <c r="I94" s="25"/>
      <c r="J94" s="74"/>
      <c r="K94" s="74"/>
      <c r="L94" s="74"/>
      <c r="M94" s="74"/>
      <c r="N94" s="74"/>
      <c r="O94" s="74"/>
      <c r="P94" s="74"/>
      <c r="Q94" s="75"/>
      <c r="R94" s="74"/>
      <c r="S94" s="60"/>
      <c r="T94" s="39"/>
      <c r="U94" s="39"/>
      <c r="V94" s="39"/>
      <c r="W94" s="39"/>
      <c r="X94" s="39"/>
      <c r="Y94" s="39"/>
      <c r="Z94" s="39"/>
      <c r="AA94" s="26" t="e">
        <f t="shared" si="96"/>
        <v>#DIV/0!</v>
      </c>
      <c r="AB94" s="25">
        <f t="shared" si="80"/>
        <v>0</v>
      </c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26" t="e">
        <f t="shared" si="94"/>
        <v>#DIV/0!</v>
      </c>
      <c r="AW94" s="25">
        <f t="shared" si="81"/>
        <v>0</v>
      </c>
      <c r="AX94" s="25">
        <f t="shared" si="82"/>
        <v>0</v>
      </c>
      <c r="AY94" s="25">
        <f t="shared" si="82"/>
        <v>0</v>
      </c>
      <c r="AZ94" s="25">
        <f t="shared" si="82"/>
        <v>0</v>
      </c>
      <c r="BA94" s="25">
        <f t="shared" si="109"/>
        <v>0</v>
      </c>
      <c r="BB94" s="25">
        <f t="shared" si="109"/>
        <v>0</v>
      </c>
      <c r="BC94" s="25">
        <f t="shared" si="109"/>
        <v>0</v>
      </c>
      <c r="BD94" s="58">
        <f t="shared" si="109"/>
        <v>0</v>
      </c>
      <c r="BE94" s="25">
        <f t="shared" si="109"/>
        <v>0</v>
      </c>
      <c r="BF94" s="25">
        <f t="shared" si="109"/>
        <v>0</v>
      </c>
      <c r="BG94" s="25">
        <f t="shared" si="109"/>
        <v>0</v>
      </c>
      <c r="BH94" s="25">
        <f t="shared" si="109"/>
        <v>0</v>
      </c>
      <c r="BI94" s="25">
        <f t="shared" si="109"/>
        <v>0</v>
      </c>
      <c r="BJ94" s="25">
        <f t="shared" si="109"/>
        <v>0</v>
      </c>
      <c r="BK94" s="25">
        <f t="shared" si="109"/>
        <v>0</v>
      </c>
      <c r="BL94" s="25">
        <f t="shared" si="109"/>
        <v>0</v>
      </c>
      <c r="BM94" s="25"/>
      <c r="BN94" s="25">
        <f>+X94-AS94</f>
        <v>0</v>
      </c>
      <c r="BO94" s="25">
        <f t="shared" si="84"/>
        <v>0</v>
      </c>
      <c r="BP94" s="25">
        <f t="shared" si="100"/>
        <v>0</v>
      </c>
      <c r="BQ94" s="26" t="e">
        <f t="shared" si="95"/>
        <v>#DIV/0!</v>
      </c>
      <c r="BR94" s="25">
        <f t="shared" si="86"/>
        <v>0</v>
      </c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61" t="e">
        <f t="shared" si="87"/>
        <v>#DIV/0!</v>
      </c>
      <c r="CL94" s="25">
        <f t="shared" si="88"/>
        <v>0</v>
      </c>
      <c r="CM94" s="25">
        <f t="shared" si="104"/>
        <v>0</v>
      </c>
      <c r="CN94" s="58">
        <f t="shared" si="104"/>
        <v>0</v>
      </c>
      <c r="CO94" s="25">
        <f t="shared" si="104"/>
        <v>0</v>
      </c>
      <c r="CP94" s="25">
        <f t="shared" si="104"/>
        <v>0</v>
      </c>
      <c r="CQ94" s="58">
        <f t="shared" si="104"/>
        <v>0</v>
      </c>
      <c r="CR94" s="25">
        <f t="shared" si="104"/>
        <v>0</v>
      </c>
      <c r="CS94" s="58">
        <f t="shared" si="107"/>
        <v>0</v>
      </c>
      <c r="CT94" s="58">
        <f t="shared" si="107"/>
        <v>0</v>
      </c>
      <c r="CU94" s="25">
        <f t="shared" si="107"/>
        <v>0</v>
      </c>
      <c r="CV94" s="25">
        <f>+Q94-CB94</f>
        <v>0</v>
      </c>
      <c r="CW94" s="25">
        <f>+R94-CC94</f>
        <v>0</v>
      </c>
      <c r="CX94" s="25">
        <f>+T94-CD94</f>
        <v>0</v>
      </c>
      <c r="CY94" s="25">
        <f>+U94-CE94</f>
        <v>0</v>
      </c>
      <c r="CZ94" s="25">
        <f>+V94-CF94</f>
        <v>0</v>
      </c>
      <c r="DA94" s="25"/>
      <c r="DB94" s="25">
        <f>+X94-CH94</f>
        <v>0</v>
      </c>
      <c r="DC94" s="25">
        <f>+Y94-CI94</f>
        <v>0</v>
      </c>
      <c r="DD94" s="25">
        <f>+Z94-CJ94</f>
        <v>0</v>
      </c>
    </row>
    <row r="95" spans="1:110" s="46" customFormat="1" ht="20.25" customHeight="1" thickBot="1" x14ac:dyDescent="0.3">
      <c r="A95" s="76"/>
      <c r="B95" s="213" t="s">
        <v>277</v>
      </c>
      <c r="C95" s="214"/>
      <c r="D95" s="214"/>
      <c r="E95" s="214"/>
      <c r="F95" s="215"/>
      <c r="G95" s="65">
        <f>SUM(G63:G94)</f>
        <v>2058441640</v>
      </c>
      <c r="H95" s="65">
        <f>SUM(H63:H94)</f>
        <v>0</v>
      </c>
      <c r="I95" s="65">
        <f>SUM(I63:I94)</f>
        <v>422000000</v>
      </c>
      <c r="J95" s="65">
        <f>SUM(J63:J92)</f>
        <v>0</v>
      </c>
      <c r="K95" s="65">
        <f t="shared" ref="K95:Z95" si="110">SUM(K63:K94)</f>
        <v>0</v>
      </c>
      <c r="L95" s="65">
        <f t="shared" si="110"/>
        <v>0</v>
      </c>
      <c r="M95" s="65">
        <f t="shared" si="110"/>
        <v>0</v>
      </c>
      <c r="N95" s="65">
        <f t="shared" si="110"/>
        <v>0</v>
      </c>
      <c r="O95" s="65">
        <f t="shared" si="110"/>
        <v>0</v>
      </c>
      <c r="P95" s="65">
        <f t="shared" si="110"/>
        <v>0</v>
      </c>
      <c r="Q95" s="65">
        <f t="shared" si="110"/>
        <v>0</v>
      </c>
      <c r="R95" s="65">
        <f t="shared" si="110"/>
        <v>1000000000</v>
      </c>
      <c r="S95" s="65">
        <f t="shared" si="110"/>
        <v>0</v>
      </c>
      <c r="T95" s="65">
        <f t="shared" si="110"/>
        <v>0</v>
      </c>
      <c r="U95" s="65">
        <f t="shared" si="110"/>
        <v>220084973</v>
      </c>
      <c r="V95" s="65">
        <f t="shared" si="110"/>
        <v>0</v>
      </c>
      <c r="W95" s="65">
        <f t="shared" si="110"/>
        <v>0</v>
      </c>
      <c r="X95" s="65">
        <f t="shared" si="110"/>
        <v>0</v>
      </c>
      <c r="Y95" s="65">
        <f t="shared" si="110"/>
        <v>0</v>
      </c>
      <c r="Z95" s="65">
        <f t="shared" si="110"/>
        <v>416356667</v>
      </c>
      <c r="AA95" s="43">
        <f t="shared" si="96"/>
        <v>0.23294388030354846</v>
      </c>
      <c r="AB95" s="65">
        <f>SUM(AB63:AB94)</f>
        <v>479501383</v>
      </c>
      <c r="AC95" s="65">
        <f t="shared" ref="AC95:AU95" si="111">SUM(AC63:AC94)</f>
        <v>0</v>
      </c>
      <c r="AD95" s="65">
        <f t="shared" si="111"/>
        <v>219988789</v>
      </c>
      <c r="AE95" s="65">
        <f t="shared" si="111"/>
        <v>0</v>
      </c>
      <c r="AF95" s="65">
        <f t="shared" si="111"/>
        <v>0</v>
      </c>
      <c r="AG95" s="65">
        <f t="shared" si="111"/>
        <v>0</v>
      </c>
      <c r="AH95" s="65">
        <f t="shared" si="111"/>
        <v>0</v>
      </c>
      <c r="AI95" s="65">
        <f t="shared" si="111"/>
        <v>0</v>
      </c>
      <c r="AJ95" s="65">
        <f t="shared" si="111"/>
        <v>0</v>
      </c>
      <c r="AK95" s="65">
        <f t="shared" si="111"/>
        <v>0</v>
      </c>
      <c r="AL95" s="65">
        <f t="shared" si="111"/>
        <v>0</v>
      </c>
      <c r="AM95" s="65">
        <f t="shared" si="111"/>
        <v>0</v>
      </c>
      <c r="AN95" s="65">
        <f t="shared" si="111"/>
        <v>26583922</v>
      </c>
      <c r="AO95" s="65">
        <f t="shared" si="111"/>
        <v>0</v>
      </c>
      <c r="AP95" s="65">
        <f t="shared" si="111"/>
        <v>0</v>
      </c>
      <c r="AQ95" s="65">
        <f t="shared" si="111"/>
        <v>0</v>
      </c>
      <c r="AR95" s="65">
        <f t="shared" si="111"/>
        <v>0</v>
      </c>
      <c r="AS95" s="65">
        <f t="shared" si="111"/>
        <v>0</v>
      </c>
      <c r="AT95" s="65">
        <f t="shared" si="111"/>
        <v>0</v>
      </c>
      <c r="AU95" s="65">
        <f t="shared" si="111"/>
        <v>232928672</v>
      </c>
      <c r="AV95" s="43">
        <f t="shared" si="94"/>
        <v>0.7670561196964516</v>
      </c>
      <c r="AW95" s="65">
        <f>SUM(AW63:AW94)</f>
        <v>1578940257</v>
      </c>
      <c r="AX95" s="65">
        <f t="shared" ref="AX95:BP95" si="112">SUM(AX63:AX94)</f>
        <v>0</v>
      </c>
      <c r="AY95" s="65">
        <f t="shared" si="112"/>
        <v>202011211</v>
      </c>
      <c r="AZ95" s="65">
        <f t="shared" si="112"/>
        <v>0</v>
      </c>
      <c r="BA95" s="65">
        <f t="shared" si="112"/>
        <v>0</v>
      </c>
      <c r="BB95" s="65">
        <f t="shared" si="112"/>
        <v>0</v>
      </c>
      <c r="BC95" s="65">
        <f t="shared" si="112"/>
        <v>0</v>
      </c>
      <c r="BD95" s="65">
        <f t="shared" si="112"/>
        <v>0</v>
      </c>
      <c r="BE95" s="65">
        <f t="shared" si="112"/>
        <v>0</v>
      </c>
      <c r="BF95" s="65">
        <f t="shared" si="112"/>
        <v>0</v>
      </c>
      <c r="BG95" s="65">
        <f t="shared" si="112"/>
        <v>0</v>
      </c>
      <c r="BH95" s="65">
        <f t="shared" si="112"/>
        <v>1000000000</v>
      </c>
      <c r="BI95" s="65">
        <f t="shared" si="112"/>
        <v>-26583922</v>
      </c>
      <c r="BJ95" s="65">
        <f t="shared" si="112"/>
        <v>0</v>
      </c>
      <c r="BK95" s="65">
        <f t="shared" si="112"/>
        <v>220084973</v>
      </c>
      <c r="BL95" s="65">
        <f t="shared" si="112"/>
        <v>0</v>
      </c>
      <c r="BM95" s="65">
        <f t="shared" si="112"/>
        <v>0</v>
      </c>
      <c r="BN95" s="65">
        <f t="shared" si="112"/>
        <v>0</v>
      </c>
      <c r="BO95" s="65">
        <f t="shared" si="112"/>
        <v>0</v>
      </c>
      <c r="BP95" s="65">
        <f t="shared" si="112"/>
        <v>183427995</v>
      </c>
      <c r="BQ95" s="43">
        <f t="shared" si="95"/>
        <v>0.1739649412649853</v>
      </c>
      <c r="BR95" s="65">
        <f t="shared" ref="BR95:CF95" si="113">SUM(BR63:BR94)</f>
        <v>358096679</v>
      </c>
      <c r="BS95" s="65">
        <f t="shared" si="113"/>
        <v>0</v>
      </c>
      <c r="BT95" s="65">
        <f t="shared" si="113"/>
        <v>121690799</v>
      </c>
      <c r="BU95" s="65">
        <f t="shared" si="113"/>
        <v>0</v>
      </c>
      <c r="BV95" s="65">
        <f t="shared" si="113"/>
        <v>0</v>
      </c>
      <c r="BW95" s="65">
        <f t="shared" si="113"/>
        <v>0</v>
      </c>
      <c r="BX95" s="65">
        <f t="shared" si="113"/>
        <v>0</v>
      </c>
      <c r="BY95" s="65">
        <f t="shared" si="113"/>
        <v>0</v>
      </c>
      <c r="BZ95" s="65">
        <f t="shared" si="113"/>
        <v>0</v>
      </c>
      <c r="CA95" s="65">
        <f t="shared" si="113"/>
        <v>0</v>
      </c>
      <c r="CB95" s="65">
        <f t="shared" si="113"/>
        <v>0</v>
      </c>
      <c r="CC95" s="65">
        <f t="shared" si="113"/>
        <v>0</v>
      </c>
      <c r="CD95" s="65">
        <f t="shared" si="113"/>
        <v>0</v>
      </c>
      <c r="CE95" s="65">
        <f t="shared" si="113"/>
        <v>26583922</v>
      </c>
      <c r="CF95" s="65">
        <f t="shared" si="113"/>
        <v>0</v>
      </c>
      <c r="CG95" s="65"/>
      <c r="CH95" s="65">
        <f>SUM(CH63:CH94)</f>
        <v>0</v>
      </c>
      <c r="CI95" s="65">
        <f>SUM(CI63:CI94)</f>
        <v>0</v>
      </c>
      <c r="CJ95" s="65">
        <f>SUM(CJ63:CJ94)</f>
        <v>209821958</v>
      </c>
      <c r="CK95" s="43">
        <f t="shared" si="87"/>
        <v>0.8260350587350147</v>
      </c>
      <c r="CL95" s="65">
        <f t="shared" ref="CL95:DD95" si="114">SUM(CL63:CL94)</f>
        <v>1700344961</v>
      </c>
      <c r="CM95" s="65">
        <f t="shared" si="114"/>
        <v>0</v>
      </c>
      <c r="CN95" s="65">
        <f t="shared" si="114"/>
        <v>300309201</v>
      </c>
      <c r="CO95" s="65">
        <f t="shared" si="114"/>
        <v>0</v>
      </c>
      <c r="CP95" s="65">
        <f t="shared" si="114"/>
        <v>0</v>
      </c>
      <c r="CQ95" s="65">
        <f t="shared" si="114"/>
        <v>0</v>
      </c>
      <c r="CR95" s="65">
        <f t="shared" si="114"/>
        <v>0</v>
      </c>
      <c r="CS95" s="65">
        <f t="shared" si="114"/>
        <v>0</v>
      </c>
      <c r="CT95" s="65">
        <f t="shared" si="114"/>
        <v>0</v>
      </c>
      <c r="CU95" s="65">
        <f t="shared" si="114"/>
        <v>0</v>
      </c>
      <c r="CV95" s="65">
        <f t="shared" si="114"/>
        <v>0</v>
      </c>
      <c r="CW95" s="65">
        <f t="shared" si="114"/>
        <v>1000000000</v>
      </c>
      <c r="CX95" s="65">
        <f t="shared" si="114"/>
        <v>0</v>
      </c>
      <c r="CY95" s="65">
        <f t="shared" si="114"/>
        <v>193501051</v>
      </c>
      <c r="CZ95" s="65">
        <f t="shared" si="114"/>
        <v>0</v>
      </c>
      <c r="DA95" s="65">
        <f t="shared" si="114"/>
        <v>0</v>
      </c>
      <c r="DB95" s="65">
        <f t="shared" si="114"/>
        <v>0</v>
      </c>
      <c r="DC95" s="65">
        <f t="shared" si="114"/>
        <v>0</v>
      </c>
      <c r="DD95" s="65">
        <f t="shared" si="114"/>
        <v>206534709</v>
      </c>
    </row>
    <row r="96" spans="1:110" ht="6" customHeight="1" thickTop="1" x14ac:dyDescent="0.25">
      <c r="B96" s="77"/>
      <c r="C96" s="78"/>
      <c r="D96" s="79"/>
      <c r="E96" s="80"/>
      <c r="F96" s="81"/>
      <c r="G96" s="82"/>
      <c r="H96" s="82"/>
      <c r="I96" s="82"/>
      <c r="J96" s="82"/>
      <c r="K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4"/>
      <c r="AB96" s="85"/>
      <c r="AC96" s="85"/>
      <c r="AD96" s="85"/>
      <c r="AE96" s="85"/>
      <c r="AF96" s="86"/>
      <c r="AG96" s="86"/>
      <c r="AH96" s="86"/>
      <c r="AI96" s="86"/>
      <c r="AJ96" s="86"/>
      <c r="AK96" s="86"/>
      <c r="AL96" s="86"/>
      <c r="AM96" s="86"/>
      <c r="AN96" s="86"/>
      <c r="AO96" s="86"/>
      <c r="AP96" s="86"/>
      <c r="AQ96" s="86"/>
      <c r="AR96" s="86"/>
      <c r="AS96" s="86"/>
      <c r="AT96" s="86"/>
      <c r="AU96" s="86"/>
      <c r="AV96" s="87"/>
      <c r="AW96" s="85"/>
      <c r="AX96" s="85"/>
      <c r="AY96" s="85"/>
      <c r="AZ96" s="85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7"/>
      <c r="BR96" s="85"/>
      <c r="BS96" s="85"/>
      <c r="BT96" s="85"/>
      <c r="BU96" s="85"/>
      <c r="BV96" s="86"/>
      <c r="BW96" s="86"/>
      <c r="BX96" s="86"/>
      <c r="BY96" s="86"/>
      <c r="BZ96" s="86"/>
      <c r="CA96" s="86"/>
      <c r="CB96" s="86"/>
      <c r="CC96" s="86"/>
      <c r="CD96" s="86"/>
      <c r="CE96" s="86"/>
      <c r="CF96" s="86"/>
      <c r="CG96" s="86"/>
      <c r="CH96" s="86"/>
      <c r="CI96" s="86"/>
      <c r="CJ96" s="86"/>
      <c r="CK96" s="87"/>
      <c r="CL96" s="85"/>
      <c r="CM96" s="85"/>
      <c r="CN96" s="85"/>
      <c r="CO96" s="85"/>
      <c r="CP96" s="88"/>
      <c r="CQ96" s="88"/>
      <c r="CR96" s="88"/>
      <c r="CS96" s="88"/>
      <c r="CT96" s="88"/>
      <c r="CU96" s="88"/>
      <c r="CV96" s="88"/>
      <c r="CW96" s="88"/>
      <c r="CX96" s="88"/>
      <c r="CY96" s="88"/>
      <c r="CZ96" s="88"/>
      <c r="DA96" s="88"/>
      <c r="DB96" s="88"/>
      <c r="DC96" s="88"/>
      <c r="DD96" s="88"/>
    </row>
    <row r="97" spans="1:108" s="46" customFormat="1" ht="27.75" customHeight="1" x14ac:dyDescent="0.25">
      <c r="A97" s="216" t="s">
        <v>278</v>
      </c>
      <c r="B97" s="194" t="s">
        <v>279</v>
      </c>
      <c r="C97" s="52" t="s">
        <v>280</v>
      </c>
      <c r="D97" s="22" t="s">
        <v>281</v>
      </c>
      <c r="E97" s="23">
        <v>301</v>
      </c>
      <c r="F97" s="24" t="s">
        <v>282</v>
      </c>
      <c r="G97" s="25">
        <f t="shared" ref="G97:G111" si="115">SUM(H97:Z97)</f>
        <v>95000000</v>
      </c>
      <c r="H97" s="25">
        <v>95000000</v>
      </c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6">
        <f t="shared" ref="AA97:AA130" si="116">+AB97/G97</f>
        <v>1</v>
      </c>
      <c r="AB97" s="25">
        <f t="shared" ref="AB97:AB111" si="117">SUM(AC97:AU97)</f>
        <v>95000000</v>
      </c>
      <c r="AC97" s="25">
        <f>+'[1]ENERO 2017'!$J$148</f>
        <v>95000000</v>
      </c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6">
        <f t="shared" ref="AV97:AV126" si="118">1-AA97</f>
        <v>0</v>
      </c>
      <c r="AW97" s="25">
        <f t="shared" ref="AW97:AW111" si="119">SUM(AX97:BP97)</f>
        <v>0</v>
      </c>
      <c r="AX97" s="25">
        <f t="shared" ref="AX97:BL111" si="120">H97-AC97</f>
        <v>0</v>
      </c>
      <c r="AY97" s="25">
        <f t="shared" si="120"/>
        <v>0</v>
      </c>
      <c r="AZ97" s="25">
        <f t="shared" si="120"/>
        <v>0</v>
      </c>
      <c r="BA97" s="25">
        <f t="shared" ref="BA97:BL103" si="121">+K97-AF97</f>
        <v>0</v>
      </c>
      <c r="BB97" s="25">
        <f t="shared" si="121"/>
        <v>0</v>
      </c>
      <c r="BC97" s="25">
        <f t="shared" si="121"/>
        <v>0</v>
      </c>
      <c r="BD97" s="25">
        <f t="shared" si="121"/>
        <v>0</v>
      </c>
      <c r="BE97" s="25">
        <f t="shared" si="121"/>
        <v>0</v>
      </c>
      <c r="BF97" s="25">
        <f t="shared" si="121"/>
        <v>0</v>
      </c>
      <c r="BG97" s="25">
        <f t="shared" si="121"/>
        <v>0</v>
      </c>
      <c r="BH97" s="25">
        <f t="shared" si="121"/>
        <v>0</v>
      </c>
      <c r="BI97" s="25">
        <f t="shared" si="121"/>
        <v>0</v>
      </c>
      <c r="BJ97" s="25">
        <f t="shared" si="121"/>
        <v>0</v>
      </c>
      <c r="BK97" s="25">
        <f t="shared" si="121"/>
        <v>0</v>
      </c>
      <c r="BL97" s="25">
        <f t="shared" si="121"/>
        <v>0</v>
      </c>
      <c r="BM97" s="25"/>
      <c r="BN97" s="25"/>
      <c r="BO97" s="25">
        <f t="shared" ref="BO97:BO111" si="122">Y97-AT97</f>
        <v>0</v>
      </c>
      <c r="BP97" s="25">
        <f t="shared" ref="BP97:BP103" si="123">+Z97-AU97</f>
        <v>0</v>
      </c>
      <c r="BQ97" s="26">
        <f t="shared" ref="BQ97:BQ127" si="124">+BR97/G97</f>
        <v>0</v>
      </c>
      <c r="BR97" s="25">
        <f t="shared" ref="BR97:BR111" si="125">SUM(BS97:CJ97)</f>
        <v>0</v>
      </c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6">
        <f t="shared" ref="CK97:CK127" si="126">1-BQ97</f>
        <v>1</v>
      </c>
      <c r="CL97" s="25">
        <f t="shared" ref="CL97:CL111" si="127">SUM(CM97:DD97)</f>
        <v>95000000</v>
      </c>
      <c r="CM97" s="25">
        <f t="shared" ref="CM97:CU111" si="128">H97-BS97</f>
        <v>95000000</v>
      </c>
      <c r="CN97" s="25">
        <f t="shared" si="128"/>
        <v>0</v>
      </c>
      <c r="CO97" s="25">
        <f t="shared" si="128"/>
        <v>0</v>
      </c>
      <c r="CP97" s="25">
        <f t="shared" si="128"/>
        <v>0</v>
      </c>
      <c r="CQ97" s="25">
        <f t="shared" si="128"/>
        <v>0</v>
      </c>
      <c r="CR97" s="25">
        <f t="shared" si="128"/>
        <v>0</v>
      </c>
      <c r="CS97" s="25">
        <f t="shared" ref="CS97:CU102" si="129">+N97-BY97</f>
        <v>0</v>
      </c>
      <c r="CT97" s="25">
        <f t="shared" si="129"/>
        <v>0</v>
      </c>
      <c r="CU97" s="25">
        <f t="shared" si="129"/>
        <v>0</v>
      </c>
      <c r="CV97" s="25">
        <f t="shared" ref="CV97:CW111" si="130">Q97-CB97</f>
        <v>0</v>
      </c>
      <c r="CW97" s="25">
        <f t="shared" si="130"/>
        <v>0</v>
      </c>
      <c r="CX97" s="25">
        <f t="shared" ref="CX97:CZ103" si="131">+T97-CD97</f>
        <v>0</v>
      </c>
      <c r="CY97" s="25">
        <f t="shared" si="131"/>
        <v>0</v>
      </c>
      <c r="CZ97" s="25">
        <f t="shared" si="131"/>
        <v>0</v>
      </c>
      <c r="DA97" s="25"/>
      <c r="DB97" s="25">
        <f t="shared" ref="DB97:DD103" si="132">+X97-CH97</f>
        <v>0</v>
      </c>
      <c r="DC97" s="25">
        <f t="shared" si="132"/>
        <v>0</v>
      </c>
      <c r="DD97" s="25">
        <f t="shared" si="132"/>
        <v>0</v>
      </c>
    </row>
    <row r="98" spans="1:108" s="46" customFormat="1" ht="33" customHeight="1" x14ac:dyDescent="0.25">
      <c r="A98" s="216"/>
      <c r="B98" s="195"/>
      <c r="C98" s="52" t="s">
        <v>283</v>
      </c>
      <c r="D98" s="22" t="s">
        <v>284</v>
      </c>
      <c r="E98" s="23">
        <v>301</v>
      </c>
      <c r="F98" s="24" t="s">
        <v>282</v>
      </c>
      <c r="G98" s="25">
        <f t="shared" si="115"/>
        <v>70000000</v>
      </c>
      <c r="H98" s="25">
        <v>70000000</v>
      </c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6">
        <f t="shared" si="116"/>
        <v>1</v>
      </c>
      <c r="AB98" s="25">
        <f t="shared" si="117"/>
        <v>70000000</v>
      </c>
      <c r="AC98" s="25">
        <f>+'[1]ENERO 2017'!$J$155</f>
        <v>70000000</v>
      </c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6">
        <f t="shared" si="118"/>
        <v>0</v>
      </c>
      <c r="AW98" s="25">
        <f t="shared" si="119"/>
        <v>0</v>
      </c>
      <c r="AX98" s="25">
        <f t="shared" si="120"/>
        <v>0</v>
      </c>
      <c r="AY98" s="25">
        <f t="shared" si="120"/>
        <v>0</v>
      </c>
      <c r="AZ98" s="25">
        <f t="shared" si="120"/>
        <v>0</v>
      </c>
      <c r="BA98" s="25">
        <f t="shared" si="121"/>
        <v>0</v>
      </c>
      <c r="BB98" s="25">
        <f t="shared" si="121"/>
        <v>0</v>
      </c>
      <c r="BC98" s="25">
        <f t="shared" si="121"/>
        <v>0</v>
      </c>
      <c r="BD98" s="25">
        <f t="shared" si="121"/>
        <v>0</v>
      </c>
      <c r="BE98" s="25">
        <f t="shared" si="121"/>
        <v>0</v>
      </c>
      <c r="BF98" s="25">
        <f t="shared" si="121"/>
        <v>0</v>
      </c>
      <c r="BG98" s="25">
        <f t="shared" si="121"/>
        <v>0</v>
      </c>
      <c r="BH98" s="25">
        <f t="shared" si="121"/>
        <v>0</v>
      </c>
      <c r="BI98" s="25">
        <f t="shared" si="121"/>
        <v>0</v>
      </c>
      <c r="BJ98" s="25">
        <f t="shared" si="121"/>
        <v>0</v>
      </c>
      <c r="BK98" s="25">
        <f t="shared" si="121"/>
        <v>0</v>
      </c>
      <c r="BL98" s="25">
        <f t="shared" si="121"/>
        <v>0</v>
      </c>
      <c r="BM98" s="25"/>
      <c r="BN98" s="25"/>
      <c r="BO98" s="25">
        <f t="shared" si="122"/>
        <v>0</v>
      </c>
      <c r="BP98" s="25">
        <f t="shared" si="123"/>
        <v>0</v>
      </c>
      <c r="BQ98" s="26">
        <f t="shared" si="124"/>
        <v>0</v>
      </c>
      <c r="BR98" s="25">
        <f t="shared" si="125"/>
        <v>0</v>
      </c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6">
        <f t="shared" si="126"/>
        <v>1</v>
      </c>
      <c r="CL98" s="25">
        <f t="shared" si="127"/>
        <v>70000000</v>
      </c>
      <c r="CM98" s="25">
        <f t="shared" si="128"/>
        <v>70000000</v>
      </c>
      <c r="CN98" s="25">
        <f t="shared" si="128"/>
        <v>0</v>
      </c>
      <c r="CO98" s="25">
        <f t="shared" si="128"/>
        <v>0</v>
      </c>
      <c r="CP98" s="25">
        <f t="shared" si="128"/>
        <v>0</v>
      </c>
      <c r="CQ98" s="25">
        <f t="shared" si="128"/>
        <v>0</v>
      </c>
      <c r="CR98" s="25">
        <f t="shared" si="128"/>
        <v>0</v>
      </c>
      <c r="CS98" s="25">
        <f t="shared" si="129"/>
        <v>0</v>
      </c>
      <c r="CT98" s="25">
        <f t="shared" si="129"/>
        <v>0</v>
      </c>
      <c r="CU98" s="25">
        <f t="shared" si="129"/>
        <v>0</v>
      </c>
      <c r="CV98" s="25">
        <f t="shared" si="130"/>
        <v>0</v>
      </c>
      <c r="CW98" s="25">
        <f t="shared" si="130"/>
        <v>0</v>
      </c>
      <c r="CX98" s="25">
        <f t="shared" si="131"/>
        <v>0</v>
      </c>
      <c r="CY98" s="25">
        <f t="shared" si="131"/>
        <v>0</v>
      </c>
      <c r="CZ98" s="25">
        <f t="shared" si="131"/>
        <v>0</v>
      </c>
      <c r="DA98" s="25"/>
      <c r="DB98" s="25">
        <f t="shared" si="132"/>
        <v>0</v>
      </c>
      <c r="DC98" s="25">
        <f t="shared" si="132"/>
        <v>0</v>
      </c>
      <c r="DD98" s="25">
        <f t="shared" si="132"/>
        <v>0</v>
      </c>
    </row>
    <row r="99" spans="1:108" s="46" customFormat="1" ht="21.75" customHeight="1" x14ac:dyDescent="0.25">
      <c r="A99" s="216"/>
      <c r="B99" s="195"/>
      <c r="C99" s="52" t="s">
        <v>285</v>
      </c>
      <c r="D99" s="22" t="s">
        <v>286</v>
      </c>
      <c r="E99" s="23">
        <v>301</v>
      </c>
      <c r="F99" s="24" t="s">
        <v>282</v>
      </c>
      <c r="G99" s="25">
        <f t="shared" si="115"/>
        <v>45000000</v>
      </c>
      <c r="H99" s="25">
        <v>15000000</v>
      </c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>
        <v>30000000</v>
      </c>
      <c r="W99" s="25"/>
      <c r="X99" s="25"/>
      <c r="Y99" s="25"/>
      <c r="Z99" s="25"/>
      <c r="AA99" s="26">
        <f t="shared" si="116"/>
        <v>1</v>
      </c>
      <c r="AB99" s="25">
        <f t="shared" si="117"/>
        <v>45000000</v>
      </c>
      <c r="AC99" s="25">
        <f>+'[1]ENERO 2017'!$J$163</f>
        <v>15000000</v>
      </c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>
        <f>+'[1]ENERO 2017'!$Q$163</f>
        <v>30000000</v>
      </c>
      <c r="AR99" s="25"/>
      <c r="AS99" s="25"/>
      <c r="AT99" s="25"/>
      <c r="AU99" s="25"/>
      <c r="AV99" s="26">
        <f t="shared" si="118"/>
        <v>0</v>
      </c>
      <c r="AW99" s="25">
        <f t="shared" si="119"/>
        <v>0</v>
      </c>
      <c r="AX99" s="25">
        <f t="shared" si="120"/>
        <v>0</v>
      </c>
      <c r="AY99" s="25">
        <f t="shared" si="120"/>
        <v>0</v>
      </c>
      <c r="AZ99" s="25">
        <f t="shared" si="120"/>
        <v>0</v>
      </c>
      <c r="BA99" s="25">
        <f t="shared" si="121"/>
        <v>0</v>
      </c>
      <c r="BB99" s="25">
        <f t="shared" si="121"/>
        <v>0</v>
      </c>
      <c r="BC99" s="25">
        <f t="shared" si="121"/>
        <v>0</v>
      </c>
      <c r="BD99" s="25">
        <f t="shared" si="121"/>
        <v>0</v>
      </c>
      <c r="BE99" s="25">
        <f t="shared" si="121"/>
        <v>0</v>
      </c>
      <c r="BF99" s="25">
        <f t="shared" si="121"/>
        <v>0</v>
      </c>
      <c r="BG99" s="25">
        <f t="shared" si="121"/>
        <v>0</v>
      </c>
      <c r="BH99" s="25">
        <f t="shared" si="121"/>
        <v>0</v>
      </c>
      <c r="BI99" s="25">
        <f t="shared" si="121"/>
        <v>0</v>
      </c>
      <c r="BJ99" s="25">
        <f t="shared" si="121"/>
        <v>0</v>
      </c>
      <c r="BK99" s="25">
        <f t="shared" si="121"/>
        <v>0</v>
      </c>
      <c r="BL99" s="25">
        <f t="shared" si="121"/>
        <v>0</v>
      </c>
      <c r="BM99" s="25"/>
      <c r="BN99" s="25"/>
      <c r="BO99" s="25">
        <f t="shared" si="122"/>
        <v>0</v>
      </c>
      <c r="BP99" s="25">
        <f t="shared" si="123"/>
        <v>0</v>
      </c>
      <c r="BQ99" s="26">
        <f t="shared" si="124"/>
        <v>0</v>
      </c>
      <c r="BR99" s="25">
        <f t="shared" si="125"/>
        <v>0</v>
      </c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6">
        <f t="shared" si="126"/>
        <v>1</v>
      </c>
      <c r="CL99" s="25">
        <f t="shared" si="127"/>
        <v>45000000</v>
      </c>
      <c r="CM99" s="25">
        <f t="shared" si="128"/>
        <v>15000000</v>
      </c>
      <c r="CN99" s="25">
        <f t="shared" si="128"/>
        <v>0</v>
      </c>
      <c r="CO99" s="25">
        <f t="shared" si="128"/>
        <v>0</v>
      </c>
      <c r="CP99" s="25">
        <f t="shared" si="128"/>
        <v>0</v>
      </c>
      <c r="CQ99" s="25">
        <f t="shared" si="128"/>
        <v>0</v>
      </c>
      <c r="CR99" s="25">
        <f t="shared" si="128"/>
        <v>0</v>
      </c>
      <c r="CS99" s="25">
        <f t="shared" si="129"/>
        <v>0</v>
      </c>
      <c r="CT99" s="25">
        <f t="shared" si="129"/>
        <v>0</v>
      </c>
      <c r="CU99" s="25">
        <f t="shared" si="129"/>
        <v>0</v>
      </c>
      <c r="CV99" s="25">
        <f t="shared" si="130"/>
        <v>0</v>
      </c>
      <c r="CW99" s="25">
        <f t="shared" si="130"/>
        <v>0</v>
      </c>
      <c r="CX99" s="25">
        <f t="shared" si="131"/>
        <v>0</v>
      </c>
      <c r="CY99" s="25">
        <f t="shared" si="131"/>
        <v>0</v>
      </c>
      <c r="CZ99" s="25">
        <f t="shared" si="131"/>
        <v>30000000</v>
      </c>
      <c r="DA99" s="25"/>
      <c r="DB99" s="25">
        <f t="shared" si="132"/>
        <v>0</v>
      </c>
      <c r="DC99" s="25">
        <f t="shared" si="132"/>
        <v>0</v>
      </c>
      <c r="DD99" s="25">
        <f t="shared" si="132"/>
        <v>0</v>
      </c>
    </row>
    <row r="100" spans="1:108" ht="34.5" customHeight="1" x14ac:dyDescent="0.25">
      <c r="A100" s="216"/>
      <c r="B100" s="195"/>
      <c r="C100" s="52" t="s">
        <v>287</v>
      </c>
      <c r="D100" s="22" t="s">
        <v>288</v>
      </c>
      <c r="E100" s="23">
        <v>301</v>
      </c>
      <c r="F100" s="89" t="s">
        <v>289</v>
      </c>
      <c r="G100" s="25">
        <f t="shared" si="115"/>
        <v>2000000</v>
      </c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>
        <v>2000000</v>
      </c>
      <c r="AA100" s="26">
        <f t="shared" si="116"/>
        <v>0</v>
      </c>
      <c r="AB100" s="25">
        <f t="shared" si="117"/>
        <v>0</v>
      </c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6">
        <f t="shared" si="118"/>
        <v>1</v>
      </c>
      <c r="AW100" s="25">
        <f t="shared" si="119"/>
        <v>2000000</v>
      </c>
      <c r="AX100" s="25">
        <f t="shared" si="120"/>
        <v>0</v>
      </c>
      <c r="AY100" s="25">
        <f t="shared" si="120"/>
        <v>0</v>
      </c>
      <c r="AZ100" s="25">
        <f t="shared" si="120"/>
        <v>0</v>
      </c>
      <c r="BA100" s="25">
        <f t="shared" si="121"/>
        <v>0</v>
      </c>
      <c r="BB100" s="25">
        <f t="shared" si="121"/>
        <v>0</v>
      </c>
      <c r="BC100" s="25">
        <f t="shared" si="121"/>
        <v>0</v>
      </c>
      <c r="BD100" s="25">
        <f t="shared" si="121"/>
        <v>0</v>
      </c>
      <c r="BE100" s="25">
        <f t="shared" si="121"/>
        <v>0</v>
      </c>
      <c r="BF100" s="25">
        <f t="shared" si="121"/>
        <v>0</v>
      </c>
      <c r="BG100" s="25">
        <f t="shared" si="121"/>
        <v>0</v>
      </c>
      <c r="BH100" s="25">
        <f t="shared" si="121"/>
        <v>0</v>
      </c>
      <c r="BI100" s="25">
        <f t="shared" si="121"/>
        <v>0</v>
      </c>
      <c r="BJ100" s="25">
        <f t="shared" si="121"/>
        <v>0</v>
      </c>
      <c r="BK100" s="25">
        <f t="shared" si="121"/>
        <v>0</v>
      </c>
      <c r="BL100" s="25">
        <f t="shared" si="121"/>
        <v>0</v>
      </c>
      <c r="BM100" s="25"/>
      <c r="BN100" s="25"/>
      <c r="BO100" s="25">
        <f t="shared" si="122"/>
        <v>0</v>
      </c>
      <c r="BP100" s="25">
        <f t="shared" si="123"/>
        <v>2000000</v>
      </c>
      <c r="BQ100" s="26">
        <f t="shared" si="124"/>
        <v>0</v>
      </c>
      <c r="BR100" s="25">
        <f t="shared" si="125"/>
        <v>0</v>
      </c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6">
        <f t="shared" si="126"/>
        <v>1</v>
      </c>
      <c r="CL100" s="25">
        <f t="shared" si="127"/>
        <v>2000000</v>
      </c>
      <c r="CM100" s="25">
        <f t="shared" si="128"/>
        <v>0</v>
      </c>
      <c r="CN100" s="25">
        <f t="shared" si="128"/>
        <v>0</v>
      </c>
      <c r="CO100" s="25">
        <f t="shared" si="128"/>
        <v>0</v>
      </c>
      <c r="CP100" s="25">
        <f t="shared" si="128"/>
        <v>0</v>
      </c>
      <c r="CQ100" s="25">
        <f t="shared" si="128"/>
        <v>0</v>
      </c>
      <c r="CR100" s="25">
        <f t="shared" si="128"/>
        <v>0</v>
      </c>
      <c r="CS100" s="25">
        <f t="shared" si="129"/>
        <v>0</v>
      </c>
      <c r="CT100" s="25">
        <f t="shared" si="129"/>
        <v>0</v>
      </c>
      <c r="CU100" s="25">
        <f t="shared" si="129"/>
        <v>0</v>
      </c>
      <c r="CV100" s="25">
        <f t="shared" si="130"/>
        <v>0</v>
      </c>
      <c r="CW100" s="25">
        <f t="shared" si="130"/>
        <v>0</v>
      </c>
      <c r="CX100" s="25">
        <f t="shared" si="131"/>
        <v>0</v>
      </c>
      <c r="CY100" s="25">
        <f t="shared" si="131"/>
        <v>0</v>
      </c>
      <c r="CZ100" s="25">
        <f t="shared" si="131"/>
        <v>0</v>
      </c>
      <c r="DA100" s="25"/>
      <c r="DB100" s="25">
        <f t="shared" si="132"/>
        <v>0</v>
      </c>
      <c r="DC100" s="25">
        <f t="shared" si="132"/>
        <v>0</v>
      </c>
      <c r="DD100" s="25">
        <f t="shared" si="132"/>
        <v>2000000</v>
      </c>
    </row>
    <row r="101" spans="1:108" ht="31.5" customHeight="1" x14ac:dyDescent="0.25">
      <c r="A101" s="216"/>
      <c r="B101" s="195"/>
      <c r="C101" s="52" t="s">
        <v>290</v>
      </c>
      <c r="D101" s="22" t="s">
        <v>291</v>
      </c>
      <c r="E101" s="23">
        <v>301</v>
      </c>
      <c r="F101" s="24" t="s">
        <v>282</v>
      </c>
      <c r="G101" s="25">
        <f t="shared" si="115"/>
        <v>35000000</v>
      </c>
      <c r="H101" s="25">
        <v>35000000</v>
      </c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6">
        <f t="shared" si="116"/>
        <v>1</v>
      </c>
      <c r="AB101" s="25">
        <f t="shared" si="117"/>
        <v>35000000</v>
      </c>
      <c r="AC101" s="25">
        <f>+'[1]ENERO 2017'!$J$177</f>
        <v>35000000</v>
      </c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6">
        <f t="shared" si="118"/>
        <v>0</v>
      </c>
      <c r="AW101" s="25">
        <f t="shared" si="119"/>
        <v>0</v>
      </c>
      <c r="AX101" s="25">
        <f t="shared" si="120"/>
        <v>0</v>
      </c>
      <c r="AY101" s="25">
        <f t="shared" si="120"/>
        <v>0</v>
      </c>
      <c r="AZ101" s="25">
        <f t="shared" si="120"/>
        <v>0</v>
      </c>
      <c r="BA101" s="25">
        <f t="shared" si="121"/>
        <v>0</v>
      </c>
      <c r="BB101" s="25">
        <f t="shared" si="121"/>
        <v>0</v>
      </c>
      <c r="BC101" s="25">
        <f t="shared" si="121"/>
        <v>0</v>
      </c>
      <c r="BD101" s="25">
        <f t="shared" si="121"/>
        <v>0</v>
      </c>
      <c r="BE101" s="25">
        <f t="shared" si="121"/>
        <v>0</v>
      </c>
      <c r="BF101" s="25">
        <f t="shared" si="121"/>
        <v>0</v>
      </c>
      <c r="BG101" s="25">
        <f t="shared" si="121"/>
        <v>0</v>
      </c>
      <c r="BH101" s="25">
        <f t="shared" si="121"/>
        <v>0</v>
      </c>
      <c r="BI101" s="25">
        <f t="shared" si="121"/>
        <v>0</v>
      </c>
      <c r="BJ101" s="25">
        <f t="shared" si="121"/>
        <v>0</v>
      </c>
      <c r="BK101" s="25">
        <f t="shared" si="121"/>
        <v>0</v>
      </c>
      <c r="BL101" s="25">
        <f t="shared" si="121"/>
        <v>0</v>
      </c>
      <c r="BM101" s="25"/>
      <c r="BN101" s="25"/>
      <c r="BO101" s="25">
        <f t="shared" si="122"/>
        <v>0</v>
      </c>
      <c r="BP101" s="25">
        <f t="shared" si="123"/>
        <v>0</v>
      </c>
      <c r="BQ101" s="26">
        <f t="shared" si="124"/>
        <v>0</v>
      </c>
      <c r="BR101" s="25">
        <f t="shared" si="125"/>
        <v>0</v>
      </c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6">
        <f t="shared" si="126"/>
        <v>1</v>
      </c>
      <c r="CL101" s="25">
        <f t="shared" si="127"/>
        <v>35000000</v>
      </c>
      <c r="CM101" s="25">
        <f t="shared" si="128"/>
        <v>35000000</v>
      </c>
      <c r="CN101" s="25">
        <f t="shared" si="128"/>
        <v>0</v>
      </c>
      <c r="CO101" s="25">
        <f t="shared" si="128"/>
        <v>0</v>
      </c>
      <c r="CP101" s="25">
        <f t="shared" si="128"/>
        <v>0</v>
      </c>
      <c r="CQ101" s="25">
        <f t="shared" si="128"/>
        <v>0</v>
      </c>
      <c r="CR101" s="25">
        <f t="shared" si="128"/>
        <v>0</v>
      </c>
      <c r="CS101" s="25">
        <f t="shared" si="129"/>
        <v>0</v>
      </c>
      <c r="CT101" s="25">
        <f t="shared" si="129"/>
        <v>0</v>
      </c>
      <c r="CU101" s="25">
        <f t="shared" si="129"/>
        <v>0</v>
      </c>
      <c r="CV101" s="25">
        <f t="shared" si="130"/>
        <v>0</v>
      </c>
      <c r="CW101" s="25">
        <f t="shared" si="130"/>
        <v>0</v>
      </c>
      <c r="CX101" s="25">
        <f t="shared" si="131"/>
        <v>0</v>
      </c>
      <c r="CY101" s="25">
        <f t="shared" si="131"/>
        <v>0</v>
      </c>
      <c r="CZ101" s="25">
        <f t="shared" si="131"/>
        <v>0</v>
      </c>
      <c r="DA101" s="25"/>
      <c r="DB101" s="25">
        <f t="shared" si="132"/>
        <v>0</v>
      </c>
      <c r="DC101" s="25">
        <f t="shared" si="132"/>
        <v>0</v>
      </c>
      <c r="DD101" s="25">
        <f t="shared" si="132"/>
        <v>0</v>
      </c>
    </row>
    <row r="102" spans="1:108" ht="20.25" customHeight="1" x14ac:dyDescent="0.25">
      <c r="A102" s="216"/>
      <c r="B102" s="195"/>
      <c r="C102" s="52" t="s">
        <v>292</v>
      </c>
      <c r="D102" s="22" t="s">
        <v>293</v>
      </c>
      <c r="E102" s="23">
        <v>301</v>
      </c>
      <c r="F102" s="24" t="s">
        <v>183</v>
      </c>
      <c r="G102" s="25">
        <f t="shared" si="115"/>
        <v>140000000</v>
      </c>
      <c r="H102" s="25"/>
      <c r="I102" s="25">
        <v>60000000</v>
      </c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>
        <v>80000000</v>
      </c>
      <c r="W102" s="25"/>
      <c r="X102" s="25"/>
      <c r="Y102" s="25"/>
      <c r="Z102" s="25"/>
      <c r="AA102" s="26">
        <f t="shared" si="116"/>
        <v>1</v>
      </c>
      <c r="AB102" s="25">
        <f t="shared" si="117"/>
        <v>140000000</v>
      </c>
      <c r="AC102" s="25"/>
      <c r="AD102" s="25">
        <f>+'[1]ENERO 2017'!$K$184</f>
        <v>60000000</v>
      </c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>
        <f>+'[1]ENERO 2017'!$Q$184</f>
        <v>80000000</v>
      </c>
      <c r="AR102" s="25"/>
      <c r="AS102" s="25"/>
      <c r="AT102" s="25"/>
      <c r="AU102" s="25"/>
      <c r="AV102" s="26">
        <f t="shared" si="118"/>
        <v>0</v>
      </c>
      <c r="AW102" s="25">
        <f t="shared" si="119"/>
        <v>0</v>
      </c>
      <c r="AX102" s="25">
        <f t="shared" si="120"/>
        <v>0</v>
      </c>
      <c r="AY102" s="25">
        <f t="shared" si="120"/>
        <v>0</v>
      </c>
      <c r="AZ102" s="25">
        <f t="shared" si="120"/>
        <v>0</v>
      </c>
      <c r="BA102" s="25">
        <f t="shared" si="121"/>
        <v>0</v>
      </c>
      <c r="BB102" s="25">
        <f t="shared" si="121"/>
        <v>0</v>
      </c>
      <c r="BC102" s="25">
        <f t="shared" si="121"/>
        <v>0</v>
      </c>
      <c r="BD102" s="25">
        <f t="shared" si="121"/>
        <v>0</v>
      </c>
      <c r="BE102" s="25">
        <f t="shared" si="121"/>
        <v>0</v>
      </c>
      <c r="BF102" s="25">
        <f t="shared" si="121"/>
        <v>0</v>
      </c>
      <c r="BG102" s="25">
        <f t="shared" si="121"/>
        <v>0</v>
      </c>
      <c r="BH102" s="25">
        <f t="shared" si="121"/>
        <v>0</v>
      </c>
      <c r="BI102" s="25">
        <f t="shared" si="121"/>
        <v>0</v>
      </c>
      <c r="BJ102" s="25">
        <f t="shared" si="121"/>
        <v>0</v>
      </c>
      <c r="BK102" s="25">
        <f t="shared" si="121"/>
        <v>0</v>
      </c>
      <c r="BL102" s="25">
        <f t="shared" si="121"/>
        <v>0</v>
      </c>
      <c r="BM102" s="25"/>
      <c r="BN102" s="25"/>
      <c r="BO102" s="25">
        <f t="shared" si="122"/>
        <v>0</v>
      </c>
      <c r="BP102" s="25">
        <f t="shared" si="123"/>
        <v>0</v>
      </c>
      <c r="BQ102" s="26">
        <f t="shared" si="124"/>
        <v>2.4285714285714285E-2</v>
      </c>
      <c r="BR102" s="25">
        <f t="shared" si="125"/>
        <v>3400000</v>
      </c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>
        <f>+'[1]ENERO 2017'!$H$182</f>
        <v>3400000</v>
      </c>
      <c r="CG102" s="25"/>
      <c r="CH102" s="25"/>
      <c r="CI102" s="25"/>
      <c r="CJ102" s="25"/>
      <c r="CK102" s="26">
        <f t="shared" si="126"/>
        <v>0.97571428571428576</v>
      </c>
      <c r="CL102" s="25">
        <f t="shared" si="127"/>
        <v>136600000</v>
      </c>
      <c r="CM102" s="25">
        <f t="shared" si="128"/>
        <v>0</v>
      </c>
      <c r="CN102" s="25">
        <f t="shared" si="128"/>
        <v>60000000</v>
      </c>
      <c r="CO102" s="25">
        <f t="shared" si="128"/>
        <v>0</v>
      </c>
      <c r="CP102" s="25">
        <f t="shared" si="128"/>
        <v>0</v>
      </c>
      <c r="CQ102" s="25">
        <f t="shared" si="128"/>
        <v>0</v>
      </c>
      <c r="CR102" s="25">
        <f t="shared" si="128"/>
        <v>0</v>
      </c>
      <c r="CS102" s="25">
        <f t="shared" si="129"/>
        <v>0</v>
      </c>
      <c r="CT102" s="25">
        <f t="shared" si="129"/>
        <v>0</v>
      </c>
      <c r="CU102" s="25">
        <f t="shared" si="129"/>
        <v>0</v>
      </c>
      <c r="CV102" s="25">
        <f t="shared" si="130"/>
        <v>0</v>
      </c>
      <c r="CW102" s="25">
        <f t="shared" si="130"/>
        <v>0</v>
      </c>
      <c r="CX102" s="25">
        <f t="shared" si="131"/>
        <v>0</v>
      </c>
      <c r="CY102" s="25">
        <f t="shared" si="131"/>
        <v>0</v>
      </c>
      <c r="CZ102" s="25">
        <f t="shared" si="131"/>
        <v>76600000</v>
      </c>
      <c r="DA102" s="25"/>
      <c r="DB102" s="25">
        <f t="shared" si="132"/>
        <v>0</v>
      </c>
      <c r="DC102" s="25">
        <f t="shared" si="132"/>
        <v>0</v>
      </c>
      <c r="DD102" s="25">
        <f t="shared" si="132"/>
        <v>0</v>
      </c>
    </row>
    <row r="103" spans="1:108" ht="36" customHeight="1" x14ac:dyDescent="0.25">
      <c r="A103" s="216"/>
      <c r="B103" s="195"/>
      <c r="C103" s="52" t="s">
        <v>294</v>
      </c>
      <c r="D103" s="22" t="s">
        <v>295</v>
      </c>
      <c r="E103" s="23">
        <v>301</v>
      </c>
      <c r="F103" s="24" t="s">
        <v>296</v>
      </c>
      <c r="G103" s="25">
        <f t="shared" si="115"/>
        <v>29955000</v>
      </c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>
        <v>29955000</v>
      </c>
      <c r="W103" s="25"/>
      <c r="X103" s="25"/>
      <c r="Y103" s="25"/>
      <c r="Z103" s="25"/>
      <c r="AA103" s="26">
        <f t="shared" si="116"/>
        <v>1</v>
      </c>
      <c r="AB103" s="25">
        <f t="shared" si="117"/>
        <v>29955000</v>
      </c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>
        <f>+'[1]ENERO 2017'!$Q$191</f>
        <v>29955000</v>
      </c>
      <c r="AR103" s="25"/>
      <c r="AS103" s="25"/>
      <c r="AT103" s="25"/>
      <c r="AU103" s="25"/>
      <c r="AV103" s="26">
        <f t="shared" si="118"/>
        <v>0</v>
      </c>
      <c r="AW103" s="25">
        <f t="shared" si="119"/>
        <v>0</v>
      </c>
      <c r="AX103" s="25">
        <f t="shared" si="120"/>
        <v>0</v>
      </c>
      <c r="AY103" s="25">
        <f t="shared" si="120"/>
        <v>0</v>
      </c>
      <c r="AZ103" s="25">
        <f t="shared" si="120"/>
        <v>0</v>
      </c>
      <c r="BA103" s="25">
        <f t="shared" si="121"/>
        <v>0</v>
      </c>
      <c r="BB103" s="25">
        <f t="shared" si="121"/>
        <v>0</v>
      </c>
      <c r="BC103" s="25">
        <f t="shared" si="121"/>
        <v>0</v>
      </c>
      <c r="BD103" s="25">
        <f t="shared" si="121"/>
        <v>0</v>
      </c>
      <c r="BE103" s="25">
        <f t="shared" si="121"/>
        <v>0</v>
      </c>
      <c r="BF103" s="25">
        <f t="shared" si="121"/>
        <v>0</v>
      </c>
      <c r="BG103" s="25">
        <f t="shared" si="121"/>
        <v>0</v>
      </c>
      <c r="BH103" s="25">
        <f t="shared" si="121"/>
        <v>0</v>
      </c>
      <c r="BI103" s="25">
        <f t="shared" si="121"/>
        <v>0</v>
      </c>
      <c r="BJ103" s="25">
        <f t="shared" si="121"/>
        <v>0</v>
      </c>
      <c r="BK103" s="25">
        <f t="shared" si="121"/>
        <v>0</v>
      </c>
      <c r="BL103" s="25">
        <f t="shared" si="121"/>
        <v>0</v>
      </c>
      <c r="BM103" s="25"/>
      <c r="BN103" s="25"/>
      <c r="BO103" s="25">
        <f t="shared" si="122"/>
        <v>0</v>
      </c>
      <c r="BP103" s="25">
        <f t="shared" si="123"/>
        <v>0</v>
      </c>
      <c r="BQ103" s="26">
        <f t="shared" si="124"/>
        <v>0</v>
      </c>
      <c r="BR103" s="25">
        <f t="shared" si="125"/>
        <v>0</v>
      </c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6">
        <f t="shared" si="126"/>
        <v>1</v>
      </c>
      <c r="CL103" s="25">
        <f t="shared" si="127"/>
        <v>29955000</v>
      </c>
      <c r="CM103" s="25">
        <f t="shared" si="128"/>
        <v>0</v>
      </c>
      <c r="CN103" s="25">
        <f t="shared" si="128"/>
        <v>0</v>
      </c>
      <c r="CO103" s="25">
        <f t="shared" si="128"/>
        <v>0</v>
      </c>
      <c r="CP103" s="25">
        <f t="shared" si="128"/>
        <v>0</v>
      </c>
      <c r="CQ103" s="25">
        <f t="shared" si="128"/>
        <v>0</v>
      </c>
      <c r="CR103" s="25">
        <f t="shared" si="128"/>
        <v>0</v>
      </c>
      <c r="CS103" s="25">
        <f t="shared" si="128"/>
        <v>0</v>
      </c>
      <c r="CT103" s="25">
        <f t="shared" si="128"/>
        <v>0</v>
      </c>
      <c r="CU103" s="25">
        <f t="shared" si="128"/>
        <v>0</v>
      </c>
      <c r="CV103" s="25">
        <f t="shared" si="130"/>
        <v>0</v>
      </c>
      <c r="CW103" s="25">
        <f t="shared" si="130"/>
        <v>0</v>
      </c>
      <c r="CX103" s="25">
        <f t="shared" si="131"/>
        <v>0</v>
      </c>
      <c r="CY103" s="25">
        <f t="shared" si="131"/>
        <v>0</v>
      </c>
      <c r="CZ103" s="25">
        <f t="shared" si="131"/>
        <v>29955000</v>
      </c>
      <c r="DA103" s="25"/>
      <c r="DB103" s="25">
        <f t="shared" si="132"/>
        <v>0</v>
      </c>
      <c r="DC103" s="25">
        <f t="shared" si="132"/>
        <v>0</v>
      </c>
      <c r="DD103" s="25">
        <f t="shared" si="132"/>
        <v>0</v>
      </c>
    </row>
    <row r="104" spans="1:108" ht="35.25" hidden="1" customHeight="1" x14ac:dyDescent="0.25">
      <c r="A104" s="216"/>
      <c r="B104" s="196"/>
      <c r="C104" s="52" t="s">
        <v>297</v>
      </c>
      <c r="D104" s="22" t="s">
        <v>295</v>
      </c>
      <c r="E104" s="23">
        <v>301</v>
      </c>
      <c r="F104" s="24" t="s">
        <v>298</v>
      </c>
      <c r="G104" s="25">
        <f t="shared" si="115"/>
        <v>0</v>
      </c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6" t="e">
        <f t="shared" si="116"/>
        <v>#DIV/0!</v>
      </c>
      <c r="AB104" s="25">
        <f t="shared" si="117"/>
        <v>0</v>
      </c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6" t="e">
        <f t="shared" si="118"/>
        <v>#DIV/0!</v>
      </c>
      <c r="AW104" s="25">
        <f t="shared" si="119"/>
        <v>0</v>
      </c>
      <c r="AX104" s="25">
        <f t="shared" si="120"/>
        <v>0</v>
      </c>
      <c r="AY104" s="25">
        <f t="shared" si="120"/>
        <v>0</v>
      </c>
      <c r="AZ104" s="25">
        <f t="shared" si="120"/>
        <v>0</v>
      </c>
      <c r="BA104" s="25">
        <f t="shared" si="120"/>
        <v>0</v>
      </c>
      <c r="BB104" s="25">
        <f t="shared" si="120"/>
        <v>0</v>
      </c>
      <c r="BC104" s="25">
        <f t="shared" si="120"/>
        <v>0</v>
      </c>
      <c r="BD104" s="25">
        <f t="shared" si="120"/>
        <v>0</v>
      </c>
      <c r="BE104" s="25">
        <f t="shared" si="120"/>
        <v>0</v>
      </c>
      <c r="BF104" s="25">
        <f t="shared" si="120"/>
        <v>0</v>
      </c>
      <c r="BG104" s="25">
        <f t="shared" si="120"/>
        <v>0</v>
      </c>
      <c r="BH104" s="25">
        <f t="shared" si="120"/>
        <v>0</v>
      </c>
      <c r="BI104" s="25">
        <f t="shared" si="120"/>
        <v>0</v>
      </c>
      <c r="BJ104" s="25">
        <f t="shared" si="120"/>
        <v>0</v>
      </c>
      <c r="BK104" s="25">
        <f t="shared" si="120"/>
        <v>0</v>
      </c>
      <c r="BL104" s="25">
        <f t="shared" si="120"/>
        <v>0</v>
      </c>
      <c r="BM104" s="25"/>
      <c r="BN104" s="25">
        <f>X104-AS104</f>
        <v>0</v>
      </c>
      <c r="BO104" s="25">
        <f t="shared" si="122"/>
        <v>0</v>
      </c>
      <c r="BP104" s="25">
        <f>Z104-AU104</f>
        <v>0</v>
      </c>
      <c r="BQ104" s="26" t="e">
        <f t="shared" si="124"/>
        <v>#DIV/0!</v>
      </c>
      <c r="BR104" s="25">
        <f t="shared" si="125"/>
        <v>0</v>
      </c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6" t="e">
        <f t="shared" si="126"/>
        <v>#DIV/0!</v>
      </c>
      <c r="CL104" s="25">
        <f t="shared" si="127"/>
        <v>0</v>
      </c>
      <c r="CM104" s="25">
        <f t="shared" si="128"/>
        <v>0</v>
      </c>
      <c r="CN104" s="25">
        <f t="shared" si="128"/>
        <v>0</v>
      </c>
      <c r="CO104" s="25">
        <f t="shared" si="128"/>
        <v>0</v>
      </c>
      <c r="CP104" s="25">
        <f t="shared" si="128"/>
        <v>0</v>
      </c>
      <c r="CQ104" s="25">
        <f t="shared" si="128"/>
        <v>0</v>
      </c>
      <c r="CR104" s="25">
        <f t="shared" si="128"/>
        <v>0</v>
      </c>
      <c r="CS104" s="25">
        <f t="shared" si="128"/>
        <v>0</v>
      </c>
      <c r="CT104" s="25">
        <f t="shared" si="128"/>
        <v>0</v>
      </c>
      <c r="CU104" s="25">
        <f t="shared" si="128"/>
        <v>0</v>
      </c>
      <c r="CV104" s="25">
        <f t="shared" si="130"/>
        <v>0</v>
      </c>
      <c r="CW104" s="25">
        <f t="shared" si="130"/>
        <v>0</v>
      </c>
      <c r="CX104" s="25">
        <f>T104-CD104</f>
        <v>0</v>
      </c>
      <c r="CY104" s="25">
        <f>U104-CE104</f>
        <v>0</v>
      </c>
      <c r="CZ104" s="25">
        <f>V104-CF104</f>
        <v>0</v>
      </c>
      <c r="DA104" s="25"/>
      <c r="DB104" s="25">
        <f>X104-CH104</f>
        <v>0</v>
      </c>
      <c r="DC104" s="25">
        <f>Y104-CI104</f>
        <v>0</v>
      </c>
      <c r="DD104" s="25">
        <f>Z104-CJ104</f>
        <v>0</v>
      </c>
    </row>
    <row r="105" spans="1:108" ht="29.25" customHeight="1" x14ac:dyDescent="0.25">
      <c r="A105" s="216"/>
      <c r="B105" s="90" t="s">
        <v>299</v>
      </c>
      <c r="C105" s="91" t="s">
        <v>300</v>
      </c>
      <c r="D105" s="22" t="s">
        <v>301</v>
      </c>
      <c r="E105" s="30">
        <v>301</v>
      </c>
      <c r="F105" s="24" t="s">
        <v>302</v>
      </c>
      <c r="G105" s="25">
        <f t="shared" si="115"/>
        <v>300000000</v>
      </c>
      <c r="H105" s="25">
        <v>30000000</v>
      </c>
      <c r="I105" s="25">
        <v>270000000</v>
      </c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6">
        <f t="shared" si="116"/>
        <v>1</v>
      </c>
      <c r="AB105" s="25">
        <f t="shared" si="117"/>
        <v>300000000</v>
      </c>
      <c r="AC105" s="25">
        <f>+'[1]ENERO 2017'!$J$198</f>
        <v>30000000</v>
      </c>
      <c r="AD105" s="25">
        <f>+'[1]ENERO 2017'!$K$198</f>
        <v>270000000</v>
      </c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6">
        <f t="shared" si="118"/>
        <v>0</v>
      </c>
      <c r="AW105" s="25">
        <f t="shared" si="119"/>
        <v>0</v>
      </c>
      <c r="AX105" s="25">
        <f t="shared" si="120"/>
        <v>0</v>
      </c>
      <c r="AY105" s="25">
        <f t="shared" si="120"/>
        <v>0</v>
      </c>
      <c r="AZ105" s="25">
        <f t="shared" si="120"/>
        <v>0</v>
      </c>
      <c r="BA105" s="25">
        <f t="shared" ref="BA105:BL111" si="133">+K105-AF105</f>
        <v>0</v>
      </c>
      <c r="BB105" s="25">
        <f t="shared" si="133"/>
        <v>0</v>
      </c>
      <c r="BC105" s="25">
        <f t="shared" si="133"/>
        <v>0</v>
      </c>
      <c r="BD105" s="25">
        <f t="shared" si="133"/>
        <v>0</v>
      </c>
      <c r="BE105" s="25">
        <f t="shared" si="133"/>
        <v>0</v>
      </c>
      <c r="BF105" s="25">
        <f t="shared" si="133"/>
        <v>0</v>
      </c>
      <c r="BG105" s="25">
        <f t="shared" si="133"/>
        <v>0</v>
      </c>
      <c r="BH105" s="25">
        <f t="shared" si="133"/>
        <v>0</v>
      </c>
      <c r="BI105" s="25">
        <f t="shared" si="133"/>
        <v>0</v>
      </c>
      <c r="BJ105" s="25">
        <f t="shared" si="133"/>
        <v>0</v>
      </c>
      <c r="BK105" s="25">
        <f t="shared" si="133"/>
        <v>0</v>
      </c>
      <c r="BL105" s="25">
        <f t="shared" si="133"/>
        <v>0</v>
      </c>
      <c r="BM105" s="25"/>
      <c r="BN105" s="25"/>
      <c r="BO105" s="25">
        <f t="shared" si="122"/>
        <v>0</v>
      </c>
      <c r="BP105" s="25">
        <f t="shared" ref="BP105:BP111" si="134">+Z105-AU105</f>
        <v>0</v>
      </c>
      <c r="BQ105" s="26">
        <f t="shared" si="124"/>
        <v>0.19593653666666666</v>
      </c>
      <c r="BR105" s="25">
        <f t="shared" si="125"/>
        <v>58780961</v>
      </c>
      <c r="BS105" s="25"/>
      <c r="BT105" s="25">
        <f>+'[1]ENERO 2017'!$H$200</f>
        <v>58780961</v>
      </c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6">
        <f t="shared" si="126"/>
        <v>0.80406346333333334</v>
      </c>
      <c r="CL105" s="25">
        <f t="shared" si="127"/>
        <v>241219039</v>
      </c>
      <c r="CM105" s="25">
        <f t="shared" si="128"/>
        <v>30000000</v>
      </c>
      <c r="CN105" s="25">
        <f t="shared" si="128"/>
        <v>211219039</v>
      </c>
      <c r="CO105" s="25">
        <f t="shared" si="128"/>
        <v>0</v>
      </c>
      <c r="CP105" s="25">
        <f t="shared" si="128"/>
        <v>0</v>
      </c>
      <c r="CQ105" s="25">
        <f t="shared" si="128"/>
        <v>0</v>
      </c>
      <c r="CR105" s="25">
        <f t="shared" si="128"/>
        <v>0</v>
      </c>
      <c r="CS105" s="25">
        <f t="shared" ref="CS105:CT111" si="135">+N105-BY105</f>
        <v>0</v>
      </c>
      <c r="CT105" s="25">
        <f t="shared" si="135"/>
        <v>0</v>
      </c>
      <c r="CU105" s="25">
        <f t="shared" si="128"/>
        <v>0</v>
      </c>
      <c r="CV105" s="25">
        <f t="shared" si="130"/>
        <v>0</v>
      </c>
      <c r="CW105" s="25">
        <f t="shared" si="130"/>
        <v>0</v>
      </c>
      <c r="CX105" s="25">
        <f t="shared" ref="CX105:CZ111" si="136">+T105-CD105</f>
        <v>0</v>
      </c>
      <c r="CY105" s="25">
        <f t="shared" si="136"/>
        <v>0</v>
      </c>
      <c r="CZ105" s="25">
        <f t="shared" si="136"/>
        <v>0</v>
      </c>
      <c r="DA105" s="25"/>
      <c r="DB105" s="25">
        <f t="shared" ref="DB105:DD111" si="137">+X105-CH105</f>
        <v>0</v>
      </c>
      <c r="DC105" s="25">
        <f t="shared" si="137"/>
        <v>0</v>
      </c>
      <c r="DD105" s="25">
        <f t="shared" si="137"/>
        <v>0</v>
      </c>
    </row>
    <row r="106" spans="1:108" ht="48" customHeight="1" x14ac:dyDescent="0.25">
      <c r="A106" s="216"/>
      <c r="B106" s="92" t="s">
        <v>303</v>
      </c>
      <c r="C106" s="52" t="s">
        <v>304</v>
      </c>
      <c r="D106" s="22" t="s">
        <v>305</v>
      </c>
      <c r="E106" s="23">
        <v>301</v>
      </c>
      <c r="F106" s="24" t="s">
        <v>306</v>
      </c>
      <c r="G106" s="25">
        <f t="shared" si="115"/>
        <v>293000000</v>
      </c>
      <c r="H106" s="25">
        <v>20000000</v>
      </c>
      <c r="I106" s="25">
        <v>270000000</v>
      </c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>
        <v>3000000</v>
      </c>
      <c r="AA106" s="26">
        <f t="shared" si="116"/>
        <v>0.98976109215017061</v>
      </c>
      <c r="AB106" s="25">
        <f t="shared" si="117"/>
        <v>290000000</v>
      </c>
      <c r="AC106" s="25">
        <f>+'[1]ENERO 2017'!$J$213</f>
        <v>20000000</v>
      </c>
      <c r="AD106" s="25">
        <f>+'[1]ENERO 2017'!$K$213</f>
        <v>270000000</v>
      </c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6">
        <f t="shared" si="118"/>
        <v>1.0238907849829393E-2</v>
      </c>
      <c r="AW106" s="25">
        <f t="shared" si="119"/>
        <v>3000000</v>
      </c>
      <c r="AX106" s="25">
        <f t="shared" si="120"/>
        <v>0</v>
      </c>
      <c r="AY106" s="25">
        <f t="shared" si="120"/>
        <v>0</v>
      </c>
      <c r="AZ106" s="25">
        <f t="shared" si="120"/>
        <v>0</v>
      </c>
      <c r="BA106" s="25">
        <f t="shared" si="133"/>
        <v>0</v>
      </c>
      <c r="BB106" s="25">
        <f t="shared" si="133"/>
        <v>0</v>
      </c>
      <c r="BC106" s="25">
        <f t="shared" si="133"/>
        <v>0</v>
      </c>
      <c r="BD106" s="25">
        <f t="shared" si="133"/>
        <v>0</v>
      </c>
      <c r="BE106" s="25">
        <f t="shared" si="133"/>
        <v>0</v>
      </c>
      <c r="BF106" s="25">
        <f t="shared" si="133"/>
        <v>0</v>
      </c>
      <c r="BG106" s="25">
        <f t="shared" si="133"/>
        <v>0</v>
      </c>
      <c r="BH106" s="25">
        <f t="shared" si="133"/>
        <v>0</v>
      </c>
      <c r="BI106" s="25">
        <f t="shared" si="133"/>
        <v>0</v>
      </c>
      <c r="BJ106" s="25">
        <f t="shared" si="133"/>
        <v>0</v>
      </c>
      <c r="BK106" s="25">
        <f t="shared" si="133"/>
        <v>0</v>
      </c>
      <c r="BL106" s="25">
        <f t="shared" si="133"/>
        <v>0</v>
      </c>
      <c r="BM106" s="25"/>
      <c r="BN106" s="25"/>
      <c r="BO106" s="25">
        <f t="shared" si="122"/>
        <v>0</v>
      </c>
      <c r="BP106" s="25">
        <f t="shared" si="134"/>
        <v>3000000</v>
      </c>
      <c r="BQ106" s="26">
        <f t="shared" si="124"/>
        <v>0</v>
      </c>
      <c r="BR106" s="25">
        <f t="shared" si="125"/>
        <v>0</v>
      </c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6">
        <f t="shared" si="126"/>
        <v>1</v>
      </c>
      <c r="CL106" s="25">
        <f t="shared" si="127"/>
        <v>293000000</v>
      </c>
      <c r="CM106" s="25">
        <f t="shared" si="128"/>
        <v>20000000</v>
      </c>
      <c r="CN106" s="25">
        <f t="shared" si="128"/>
        <v>270000000</v>
      </c>
      <c r="CO106" s="25">
        <f t="shared" si="128"/>
        <v>0</v>
      </c>
      <c r="CP106" s="25">
        <f t="shared" si="128"/>
        <v>0</v>
      </c>
      <c r="CQ106" s="25">
        <f t="shared" si="128"/>
        <v>0</v>
      </c>
      <c r="CR106" s="25">
        <f t="shared" si="128"/>
        <v>0</v>
      </c>
      <c r="CS106" s="25">
        <f t="shared" si="135"/>
        <v>0</v>
      </c>
      <c r="CT106" s="25">
        <f t="shared" si="135"/>
        <v>0</v>
      </c>
      <c r="CU106" s="25">
        <f t="shared" si="128"/>
        <v>0</v>
      </c>
      <c r="CV106" s="25">
        <f t="shared" si="130"/>
        <v>0</v>
      </c>
      <c r="CW106" s="25">
        <f t="shared" si="130"/>
        <v>0</v>
      </c>
      <c r="CX106" s="25">
        <f t="shared" si="136"/>
        <v>0</v>
      </c>
      <c r="CY106" s="25">
        <f t="shared" si="136"/>
        <v>0</v>
      </c>
      <c r="CZ106" s="25">
        <f t="shared" si="136"/>
        <v>0</v>
      </c>
      <c r="DA106" s="25"/>
      <c r="DB106" s="25">
        <f t="shared" si="137"/>
        <v>0</v>
      </c>
      <c r="DC106" s="25">
        <f t="shared" si="137"/>
        <v>0</v>
      </c>
      <c r="DD106" s="25">
        <f t="shared" si="137"/>
        <v>3000000</v>
      </c>
    </row>
    <row r="107" spans="1:108" ht="42.75" customHeight="1" x14ac:dyDescent="0.25">
      <c r="A107" s="216"/>
      <c r="B107" s="92" t="s">
        <v>307</v>
      </c>
      <c r="C107" s="52" t="s">
        <v>308</v>
      </c>
      <c r="D107" s="22" t="s">
        <v>309</v>
      </c>
      <c r="E107" s="23">
        <v>301</v>
      </c>
      <c r="F107" s="24" t="s">
        <v>310</v>
      </c>
      <c r="G107" s="25">
        <f t="shared" si="115"/>
        <v>71564035</v>
      </c>
      <c r="H107" s="25">
        <v>880851</v>
      </c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>
        <v>37683184</v>
      </c>
      <c r="W107" s="25"/>
      <c r="X107" s="25"/>
      <c r="Y107" s="25"/>
      <c r="Z107" s="25">
        <v>33000000</v>
      </c>
      <c r="AA107" s="26">
        <f t="shared" si="116"/>
        <v>0.94577093088728159</v>
      </c>
      <c r="AB107" s="25">
        <f t="shared" si="117"/>
        <v>67683184</v>
      </c>
      <c r="AC107" s="25">
        <f>+'[1]ENERO 2017'!$J$220</f>
        <v>880851</v>
      </c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>
        <f>+'[1]ENERO 2017'!$Q$220</f>
        <v>36802333</v>
      </c>
      <c r="AR107" s="25"/>
      <c r="AS107" s="25"/>
      <c r="AT107" s="25"/>
      <c r="AU107" s="25">
        <f>+'[1]ENERO 2017'!$T$220</f>
        <v>30000000</v>
      </c>
      <c r="AV107" s="26">
        <f t="shared" si="118"/>
        <v>5.4229069112718409E-2</v>
      </c>
      <c r="AW107" s="25">
        <f t="shared" si="119"/>
        <v>3880851</v>
      </c>
      <c r="AX107" s="25">
        <f t="shared" si="120"/>
        <v>0</v>
      </c>
      <c r="AY107" s="25">
        <f t="shared" si="120"/>
        <v>0</v>
      </c>
      <c r="AZ107" s="25">
        <f t="shared" si="120"/>
        <v>0</v>
      </c>
      <c r="BA107" s="25">
        <f t="shared" si="133"/>
        <v>0</v>
      </c>
      <c r="BB107" s="25">
        <f t="shared" si="133"/>
        <v>0</v>
      </c>
      <c r="BC107" s="25">
        <f t="shared" si="133"/>
        <v>0</v>
      </c>
      <c r="BD107" s="25">
        <f t="shared" si="133"/>
        <v>0</v>
      </c>
      <c r="BE107" s="25">
        <f t="shared" si="133"/>
        <v>0</v>
      </c>
      <c r="BF107" s="25">
        <f t="shared" si="133"/>
        <v>0</v>
      </c>
      <c r="BG107" s="25">
        <f t="shared" si="133"/>
        <v>0</v>
      </c>
      <c r="BH107" s="25">
        <f t="shared" si="133"/>
        <v>0</v>
      </c>
      <c r="BI107" s="25">
        <f t="shared" si="133"/>
        <v>0</v>
      </c>
      <c r="BJ107" s="25">
        <f t="shared" si="133"/>
        <v>0</v>
      </c>
      <c r="BK107" s="25">
        <f t="shared" si="133"/>
        <v>0</v>
      </c>
      <c r="BL107" s="25">
        <f t="shared" si="133"/>
        <v>880851</v>
      </c>
      <c r="BM107" s="25"/>
      <c r="BN107" s="25"/>
      <c r="BO107" s="25">
        <f t="shared" si="122"/>
        <v>0</v>
      </c>
      <c r="BP107" s="25">
        <f t="shared" si="134"/>
        <v>3000000</v>
      </c>
      <c r="BQ107" s="26">
        <f t="shared" si="124"/>
        <v>0</v>
      </c>
      <c r="BR107" s="25">
        <f t="shared" si="125"/>
        <v>0</v>
      </c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6">
        <f t="shared" si="126"/>
        <v>1</v>
      </c>
      <c r="CL107" s="25">
        <f t="shared" si="127"/>
        <v>71564035</v>
      </c>
      <c r="CM107" s="25">
        <f t="shared" si="128"/>
        <v>880851</v>
      </c>
      <c r="CN107" s="25">
        <f t="shared" si="128"/>
        <v>0</v>
      </c>
      <c r="CO107" s="25">
        <f t="shared" si="128"/>
        <v>0</v>
      </c>
      <c r="CP107" s="25">
        <f t="shared" si="128"/>
        <v>0</v>
      </c>
      <c r="CQ107" s="25">
        <f t="shared" si="128"/>
        <v>0</v>
      </c>
      <c r="CR107" s="25">
        <f t="shared" si="128"/>
        <v>0</v>
      </c>
      <c r="CS107" s="25">
        <f t="shared" si="135"/>
        <v>0</v>
      </c>
      <c r="CT107" s="25">
        <f t="shared" si="135"/>
        <v>0</v>
      </c>
      <c r="CU107" s="25">
        <f t="shared" si="128"/>
        <v>0</v>
      </c>
      <c r="CV107" s="25">
        <f t="shared" si="130"/>
        <v>0</v>
      </c>
      <c r="CW107" s="25">
        <f t="shared" si="130"/>
        <v>0</v>
      </c>
      <c r="CX107" s="25">
        <f t="shared" si="136"/>
        <v>0</v>
      </c>
      <c r="CY107" s="25">
        <f t="shared" si="136"/>
        <v>0</v>
      </c>
      <c r="CZ107" s="25">
        <f t="shared" si="136"/>
        <v>37683184</v>
      </c>
      <c r="DA107" s="25"/>
      <c r="DB107" s="25">
        <f t="shared" si="137"/>
        <v>0</v>
      </c>
      <c r="DC107" s="25">
        <f t="shared" si="137"/>
        <v>0</v>
      </c>
      <c r="DD107" s="25">
        <f t="shared" si="137"/>
        <v>33000000</v>
      </c>
    </row>
    <row r="108" spans="1:108" ht="33" customHeight="1" x14ac:dyDescent="0.25">
      <c r="A108" s="216"/>
      <c r="B108" s="194" t="s">
        <v>311</v>
      </c>
      <c r="C108" s="52" t="s">
        <v>312</v>
      </c>
      <c r="D108" s="22" t="s">
        <v>313</v>
      </c>
      <c r="E108" s="23">
        <v>301</v>
      </c>
      <c r="F108" s="24" t="s">
        <v>282</v>
      </c>
      <c r="G108" s="25">
        <f t="shared" si="115"/>
        <v>1398000000</v>
      </c>
      <c r="H108" s="25">
        <v>5000000</v>
      </c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>
        <v>1393000000</v>
      </c>
      <c r="W108" s="25"/>
      <c r="X108" s="25"/>
      <c r="Y108" s="25"/>
      <c r="Z108" s="25"/>
      <c r="AA108" s="26">
        <f t="shared" si="116"/>
        <v>0.98991923462088693</v>
      </c>
      <c r="AB108" s="25">
        <f t="shared" si="117"/>
        <v>1383907090</v>
      </c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>
        <f>+'[1]ENERO 2017'!$Q$228</f>
        <v>1383907090</v>
      </c>
      <c r="AR108" s="25"/>
      <c r="AS108" s="25"/>
      <c r="AT108" s="25"/>
      <c r="AU108" s="25"/>
      <c r="AV108" s="26">
        <f t="shared" si="118"/>
        <v>1.0080765379113066E-2</v>
      </c>
      <c r="AW108" s="25">
        <f t="shared" si="119"/>
        <v>14092910</v>
      </c>
      <c r="AX108" s="25">
        <f t="shared" si="120"/>
        <v>5000000</v>
      </c>
      <c r="AY108" s="25">
        <f t="shared" si="120"/>
        <v>0</v>
      </c>
      <c r="AZ108" s="25">
        <f t="shared" si="120"/>
        <v>0</v>
      </c>
      <c r="BA108" s="25">
        <f t="shared" si="133"/>
        <v>0</v>
      </c>
      <c r="BB108" s="25">
        <f t="shared" si="133"/>
        <v>0</v>
      </c>
      <c r="BC108" s="25">
        <f t="shared" si="133"/>
        <v>0</v>
      </c>
      <c r="BD108" s="25">
        <f t="shared" si="133"/>
        <v>0</v>
      </c>
      <c r="BE108" s="25">
        <f t="shared" si="133"/>
        <v>0</v>
      </c>
      <c r="BF108" s="25">
        <f t="shared" si="133"/>
        <v>0</v>
      </c>
      <c r="BG108" s="25">
        <f t="shared" si="133"/>
        <v>0</v>
      </c>
      <c r="BH108" s="25">
        <f t="shared" si="133"/>
        <v>0</v>
      </c>
      <c r="BI108" s="25">
        <f t="shared" si="133"/>
        <v>0</v>
      </c>
      <c r="BJ108" s="25">
        <f t="shared" si="133"/>
        <v>0</v>
      </c>
      <c r="BK108" s="25">
        <f t="shared" si="133"/>
        <v>0</v>
      </c>
      <c r="BL108" s="25">
        <f t="shared" si="133"/>
        <v>9092910</v>
      </c>
      <c r="BM108" s="25"/>
      <c r="BN108" s="25"/>
      <c r="BO108" s="25">
        <f t="shared" si="122"/>
        <v>0</v>
      </c>
      <c r="BP108" s="25">
        <f t="shared" si="134"/>
        <v>0</v>
      </c>
      <c r="BQ108" s="26">
        <f t="shared" si="124"/>
        <v>1.5164520743919885E-2</v>
      </c>
      <c r="BR108" s="25">
        <f t="shared" si="125"/>
        <v>21200000</v>
      </c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>
        <f>+'[1]ENERO 2017'!$Q$230</f>
        <v>21200000</v>
      </c>
      <c r="CG108" s="25"/>
      <c r="CH108" s="25"/>
      <c r="CI108" s="25"/>
      <c r="CJ108" s="25"/>
      <c r="CK108" s="26">
        <f t="shared" si="126"/>
        <v>0.98483547925608006</v>
      </c>
      <c r="CL108" s="25">
        <f t="shared" si="127"/>
        <v>1376800000</v>
      </c>
      <c r="CM108" s="25">
        <f t="shared" si="128"/>
        <v>5000000</v>
      </c>
      <c r="CN108" s="25">
        <f t="shared" si="128"/>
        <v>0</v>
      </c>
      <c r="CO108" s="25">
        <f t="shared" si="128"/>
        <v>0</v>
      </c>
      <c r="CP108" s="25">
        <f t="shared" si="128"/>
        <v>0</v>
      </c>
      <c r="CQ108" s="25">
        <f t="shared" si="128"/>
        <v>0</v>
      </c>
      <c r="CR108" s="25">
        <f t="shared" si="128"/>
        <v>0</v>
      </c>
      <c r="CS108" s="25">
        <f t="shared" si="135"/>
        <v>0</v>
      </c>
      <c r="CT108" s="25">
        <f t="shared" si="135"/>
        <v>0</v>
      </c>
      <c r="CU108" s="25">
        <f t="shared" si="128"/>
        <v>0</v>
      </c>
      <c r="CV108" s="25">
        <f t="shared" si="130"/>
        <v>0</v>
      </c>
      <c r="CW108" s="25">
        <f t="shared" si="130"/>
        <v>0</v>
      </c>
      <c r="CX108" s="25">
        <f t="shared" si="136"/>
        <v>0</v>
      </c>
      <c r="CY108" s="25">
        <f t="shared" si="136"/>
        <v>0</v>
      </c>
      <c r="CZ108" s="25">
        <f t="shared" si="136"/>
        <v>1371800000</v>
      </c>
      <c r="DA108" s="25"/>
      <c r="DB108" s="25">
        <f t="shared" si="137"/>
        <v>0</v>
      </c>
      <c r="DC108" s="25">
        <f t="shared" si="137"/>
        <v>0</v>
      </c>
      <c r="DD108" s="25">
        <f t="shared" si="137"/>
        <v>0</v>
      </c>
    </row>
    <row r="109" spans="1:108" ht="36" customHeight="1" x14ac:dyDescent="0.25">
      <c r="A109" s="216"/>
      <c r="B109" s="195"/>
      <c r="C109" s="52" t="s">
        <v>314</v>
      </c>
      <c r="D109" s="22" t="s">
        <v>315</v>
      </c>
      <c r="E109" s="23">
        <v>301</v>
      </c>
      <c r="F109" s="24" t="s">
        <v>282</v>
      </c>
      <c r="G109" s="25">
        <f t="shared" si="115"/>
        <v>30000000</v>
      </c>
      <c r="H109" s="25"/>
      <c r="I109" s="25">
        <v>30000000</v>
      </c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6">
        <f t="shared" si="116"/>
        <v>1</v>
      </c>
      <c r="AB109" s="25">
        <f t="shared" si="117"/>
        <v>30000000</v>
      </c>
      <c r="AC109" s="25"/>
      <c r="AD109" s="25">
        <f>+'[1]ENERO 2017'!$K$237</f>
        <v>30000000</v>
      </c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6">
        <f t="shared" si="118"/>
        <v>0</v>
      </c>
      <c r="AW109" s="25">
        <f t="shared" si="119"/>
        <v>0</v>
      </c>
      <c r="AX109" s="25">
        <f t="shared" si="120"/>
        <v>0</v>
      </c>
      <c r="AY109" s="25">
        <f t="shared" si="120"/>
        <v>0</v>
      </c>
      <c r="AZ109" s="25">
        <f t="shared" si="120"/>
        <v>0</v>
      </c>
      <c r="BA109" s="25">
        <f t="shared" si="133"/>
        <v>0</v>
      </c>
      <c r="BB109" s="25">
        <f t="shared" si="133"/>
        <v>0</v>
      </c>
      <c r="BC109" s="25">
        <f t="shared" si="133"/>
        <v>0</v>
      </c>
      <c r="BD109" s="25">
        <f t="shared" si="133"/>
        <v>0</v>
      </c>
      <c r="BE109" s="25">
        <f t="shared" si="133"/>
        <v>0</v>
      </c>
      <c r="BF109" s="25">
        <f t="shared" si="133"/>
        <v>0</v>
      </c>
      <c r="BG109" s="25">
        <f t="shared" si="133"/>
        <v>0</v>
      </c>
      <c r="BH109" s="25">
        <f t="shared" si="133"/>
        <v>0</v>
      </c>
      <c r="BI109" s="25">
        <f t="shared" si="133"/>
        <v>0</v>
      </c>
      <c r="BJ109" s="25">
        <f t="shared" si="133"/>
        <v>0</v>
      </c>
      <c r="BK109" s="25">
        <f t="shared" si="133"/>
        <v>0</v>
      </c>
      <c r="BL109" s="25">
        <f t="shared" si="133"/>
        <v>0</v>
      </c>
      <c r="BM109" s="25"/>
      <c r="BN109" s="25"/>
      <c r="BO109" s="25">
        <f t="shared" si="122"/>
        <v>0</v>
      </c>
      <c r="BP109" s="25">
        <f t="shared" si="134"/>
        <v>0</v>
      </c>
      <c r="BQ109" s="26">
        <f t="shared" si="124"/>
        <v>0</v>
      </c>
      <c r="BR109" s="25">
        <f t="shared" si="125"/>
        <v>0</v>
      </c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6">
        <f t="shared" si="126"/>
        <v>1</v>
      </c>
      <c r="CL109" s="25">
        <f t="shared" si="127"/>
        <v>30000000</v>
      </c>
      <c r="CM109" s="25">
        <f t="shared" si="128"/>
        <v>0</v>
      </c>
      <c r="CN109" s="25">
        <f t="shared" si="128"/>
        <v>30000000</v>
      </c>
      <c r="CO109" s="25">
        <f t="shared" si="128"/>
        <v>0</v>
      </c>
      <c r="CP109" s="25">
        <f t="shared" si="128"/>
        <v>0</v>
      </c>
      <c r="CQ109" s="25">
        <f t="shared" si="128"/>
        <v>0</v>
      </c>
      <c r="CR109" s="25">
        <f t="shared" si="128"/>
        <v>0</v>
      </c>
      <c r="CS109" s="25">
        <f t="shared" si="135"/>
        <v>0</v>
      </c>
      <c r="CT109" s="25">
        <f t="shared" si="135"/>
        <v>0</v>
      </c>
      <c r="CU109" s="25">
        <f t="shared" si="128"/>
        <v>0</v>
      </c>
      <c r="CV109" s="25">
        <f t="shared" si="130"/>
        <v>0</v>
      </c>
      <c r="CW109" s="25">
        <f t="shared" si="130"/>
        <v>0</v>
      </c>
      <c r="CX109" s="25">
        <f t="shared" si="136"/>
        <v>0</v>
      </c>
      <c r="CY109" s="25">
        <f t="shared" si="136"/>
        <v>0</v>
      </c>
      <c r="CZ109" s="25">
        <f t="shared" si="136"/>
        <v>0</v>
      </c>
      <c r="DA109" s="25"/>
      <c r="DB109" s="25">
        <f t="shared" si="137"/>
        <v>0</v>
      </c>
      <c r="DC109" s="25">
        <f t="shared" si="137"/>
        <v>0</v>
      </c>
      <c r="DD109" s="25">
        <f t="shared" si="137"/>
        <v>0</v>
      </c>
    </row>
    <row r="110" spans="1:108" ht="24.75" customHeight="1" x14ac:dyDescent="0.25">
      <c r="A110" s="216"/>
      <c r="B110" s="196"/>
      <c r="C110" s="52" t="s">
        <v>316</v>
      </c>
      <c r="D110" s="22" t="s">
        <v>317</v>
      </c>
      <c r="E110" s="93">
        <v>301</v>
      </c>
      <c r="F110" s="24" t="s">
        <v>282</v>
      </c>
      <c r="G110" s="25">
        <f t="shared" si="115"/>
        <v>84000000</v>
      </c>
      <c r="H110" s="25"/>
      <c r="I110" s="25">
        <v>84000000</v>
      </c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6">
        <f t="shared" si="116"/>
        <v>1</v>
      </c>
      <c r="AB110" s="25">
        <f t="shared" si="117"/>
        <v>84000000</v>
      </c>
      <c r="AC110" s="25"/>
      <c r="AD110" s="25">
        <f>+'[1]ENERO 2017'!$K$244</f>
        <v>84000000</v>
      </c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6">
        <f t="shared" si="118"/>
        <v>0</v>
      </c>
      <c r="AW110" s="25">
        <f t="shared" si="119"/>
        <v>0</v>
      </c>
      <c r="AX110" s="25">
        <f t="shared" si="120"/>
        <v>0</v>
      </c>
      <c r="AY110" s="25">
        <f t="shared" si="120"/>
        <v>0</v>
      </c>
      <c r="AZ110" s="25">
        <f t="shared" si="120"/>
        <v>0</v>
      </c>
      <c r="BA110" s="25">
        <f t="shared" si="133"/>
        <v>0</v>
      </c>
      <c r="BB110" s="25">
        <f t="shared" si="133"/>
        <v>0</v>
      </c>
      <c r="BC110" s="25">
        <f t="shared" si="133"/>
        <v>0</v>
      </c>
      <c r="BD110" s="25">
        <f t="shared" si="133"/>
        <v>0</v>
      </c>
      <c r="BE110" s="25">
        <f t="shared" si="133"/>
        <v>0</v>
      </c>
      <c r="BF110" s="25">
        <f t="shared" si="133"/>
        <v>0</v>
      </c>
      <c r="BG110" s="25">
        <f t="shared" si="133"/>
        <v>0</v>
      </c>
      <c r="BH110" s="25">
        <f t="shared" si="133"/>
        <v>0</v>
      </c>
      <c r="BI110" s="25">
        <f t="shared" si="133"/>
        <v>0</v>
      </c>
      <c r="BJ110" s="25">
        <f t="shared" si="133"/>
        <v>0</v>
      </c>
      <c r="BK110" s="25">
        <f t="shared" si="133"/>
        <v>0</v>
      </c>
      <c r="BL110" s="25">
        <f t="shared" si="133"/>
        <v>0</v>
      </c>
      <c r="BM110" s="25"/>
      <c r="BN110" s="25"/>
      <c r="BO110" s="25">
        <f t="shared" si="122"/>
        <v>0</v>
      </c>
      <c r="BP110" s="25">
        <f t="shared" si="134"/>
        <v>0</v>
      </c>
      <c r="BQ110" s="26">
        <f t="shared" si="124"/>
        <v>0</v>
      </c>
      <c r="BR110" s="25">
        <f t="shared" si="125"/>
        <v>0</v>
      </c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6">
        <f t="shared" si="126"/>
        <v>1</v>
      </c>
      <c r="CL110" s="25">
        <f t="shared" si="127"/>
        <v>84000000</v>
      </c>
      <c r="CM110" s="25">
        <f t="shared" si="128"/>
        <v>0</v>
      </c>
      <c r="CN110" s="25">
        <f t="shared" si="128"/>
        <v>84000000</v>
      </c>
      <c r="CO110" s="25">
        <f t="shared" si="128"/>
        <v>0</v>
      </c>
      <c r="CP110" s="25">
        <f t="shared" si="128"/>
        <v>0</v>
      </c>
      <c r="CQ110" s="25">
        <f t="shared" si="128"/>
        <v>0</v>
      </c>
      <c r="CR110" s="25">
        <f t="shared" si="128"/>
        <v>0</v>
      </c>
      <c r="CS110" s="25">
        <f t="shared" si="135"/>
        <v>0</v>
      </c>
      <c r="CT110" s="25">
        <f t="shared" si="135"/>
        <v>0</v>
      </c>
      <c r="CU110" s="25">
        <f t="shared" si="128"/>
        <v>0</v>
      </c>
      <c r="CV110" s="25">
        <f t="shared" si="130"/>
        <v>0</v>
      </c>
      <c r="CW110" s="25">
        <f t="shared" si="130"/>
        <v>0</v>
      </c>
      <c r="CX110" s="25">
        <f t="shared" si="136"/>
        <v>0</v>
      </c>
      <c r="CY110" s="25">
        <f t="shared" si="136"/>
        <v>0</v>
      </c>
      <c r="CZ110" s="25">
        <f t="shared" si="136"/>
        <v>0</v>
      </c>
      <c r="DA110" s="25"/>
      <c r="DB110" s="25">
        <f t="shared" si="137"/>
        <v>0</v>
      </c>
      <c r="DC110" s="25">
        <f t="shared" si="137"/>
        <v>0</v>
      </c>
      <c r="DD110" s="25">
        <f t="shared" si="137"/>
        <v>0</v>
      </c>
    </row>
    <row r="111" spans="1:108" ht="23.25" customHeight="1" x14ac:dyDescent="0.25">
      <c r="A111" s="216"/>
      <c r="B111" s="92" t="s">
        <v>318</v>
      </c>
      <c r="C111" s="52" t="s">
        <v>319</v>
      </c>
      <c r="D111" s="22" t="s">
        <v>320</v>
      </c>
      <c r="E111" s="93">
        <v>301</v>
      </c>
      <c r="F111" s="24" t="s">
        <v>282</v>
      </c>
      <c r="G111" s="25">
        <f t="shared" si="115"/>
        <v>50000000</v>
      </c>
      <c r="H111" s="25"/>
      <c r="I111" s="25"/>
      <c r="J111" s="25">
        <v>50000000</v>
      </c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6">
        <f t="shared" si="116"/>
        <v>1</v>
      </c>
      <c r="AB111" s="25">
        <f t="shared" si="117"/>
        <v>50000000</v>
      </c>
      <c r="AC111" s="25"/>
      <c r="AD111" s="25"/>
      <c r="AE111" s="25">
        <f>+'[1]ENERO 2017'!$L$252</f>
        <v>50000000</v>
      </c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6">
        <f t="shared" si="118"/>
        <v>0</v>
      </c>
      <c r="AW111" s="25">
        <f t="shared" si="119"/>
        <v>0</v>
      </c>
      <c r="AX111" s="25">
        <f t="shared" si="120"/>
        <v>0</v>
      </c>
      <c r="AY111" s="25">
        <f t="shared" si="120"/>
        <v>0</v>
      </c>
      <c r="AZ111" s="25">
        <f t="shared" si="120"/>
        <v>0</v>
      </c>
      <c r="BA111" s="25">
        <f t="shared" si="133"/>
        <v>0</v>
      </c>
      <c r="BB111" s="25">
        <f t="shared" si="133"/>
        <v>0</v>
      </c>
      <c r="BC111" s="25">
        <f t="shared" si="133"/>
        <v>0</v>
      </c>
      <c r="BD111" s="25">
        <f t="shared" si="133"/>
        <v>0</v>
      </c>
      <c r="BE111" s="25">
        <f t="shared" si="133"/>
        <v>0</v>
      </c>
      <c r="BF111" s="25">
        <f t="shared" si="133"/>
        <v>0</v>
      </c>
      <c r="BG111" s="25">
        <f t="shared" si="133"/>
        <v>0</v>
      </c>
      <c r="BH111" s="25">
        <f t="shared" si="133"/>
        <v>0</v>
      </c>
      <c r="BI111" s="25">
        <f t="shared" si="133"/>
        <v>0</v>
      </c>
      <c r="BJ111" s="25">
        <f t="shared" si="133"/>
        <v>0</v>
      </c>
      <c r="BK111" s="25">
        <f t="shared" si="133"/>
        <v>0</v>
      </c>
      <c r="BL111" s="25">
        <f t="shared" si="133"/>
        <v>0</v>
      </c>
      <c r="BM111" s="25"/>
      <c r="BN111" s="25"/>
      <c r="BO111" s="25">
        <f t="shared" si="122"/>
        <v>0</v>
      </c>
      <c r="BP111" s="25">
        <f t="shared" si="134"/>
        <v>0</v>
      </c>
      <c r="BQ111" s="26">
        <f t="shared" si="124"/>
        <v>0</v>
      </c>
      <c r="BR111" s="25">
        <f t="shared" si="125"/>
        <v>0</v>
      </c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6">
        <f t="shared" si="126"/>
        <v>1</v>
      </c>
      <c r="CL111" s="25">
        <f t="shared" si="127"/>
        <v>50000000</v>
      </c>
      <c r="CM111" s="25">
        <f t="shared" si="128"/>
        <v>0</v>
      </c>
      <c r="CN111" s="25">
        <f t="shared" si="128"/>
        <v>0</v>
      </c>
      <c r="CO111" s="25">
        <f t="shared" si="128"/>
        <v>50000000</v>
      </c>
      <c r="CP111" s="25">
        <f t="shared" si="128"/>
        <v>0</v>
      </c>
      <c r="CQ111" s="25">
        <f t="shared" si="128"/>
        <v>0</v>
      </c>
      <c r="CR111" s="25">
        <f t="shared" si="128"/>
        <v>0</v>
      </c>
      <c r="CS111" s="25">
        <f t="shared" si="135"/>
        <v>0</v>
      </c>
      <c r="CT111" s="25">
        <f t="shared" si="135"/>
        <v>0</v>
      </c>
      <c r="CU111" s="25">
        <f t="shared" si="128"/>
        <v>0</v>
      </c>
      <c r="CV111" s="25">
        <f t="shared" si="130"/>
        <v>0</v>
      </c>
      <c r="CW111" s="25">
        <f t="shared" si="130"/>
        <v>0</v>
      </c>
      <c r="CX111" s="25">
        <f t="shared" si="136"/>
        <v>0</v>
      </c>
      <c r="CY111" s="25">
        <f t="shared" si="136"/>
        <v>0</v>
      </c>
      <c r="CZ111" s="25">
        <f t="shared" si="136"/>
        <v>0</v>
      </c>
      <c r="DA111" s="25"/>
      <c r="DB111" s="25">
        <f t="shared" si="137"/>
        <v>0</v>
      </c>
      <c r="DC111" s="25">
        <f t="shared" si="137"/>
        <v>0</v>
      </c>
      <c r="DD111" s="25">
        <f t="shared" si="137"/>
        <v>0</v>
      </c>
    </row>
    <row r="112" spans="1:108" s="46" customFormat="1" ht="21" customHeight="1" thickBot="1" x14ac:dyDescent="0.3">
      <c r="A112" s="76"/>
      <c r="B112" s="217" t="s">
        <v>321</v>
      </c>
      <c r="C112" s="218"/>
      <c r="D112" s="218"/>
      <c r="E112" s="218"/>
      <c r="F112" s="219"/>
      <c r="G112" s="65">
        <f t="shared" ref="G112:Z112" si="138">SUM(G97:G111)</f>
        <v>2643519035</v>
      </c>
      <c r="H112" s="65">
        <f t="shared" si="138"/>
        <v>270880851</v>
      </c>
      <c r="I112" s="65">
        <f t="shared" si="138"/>
        <v>714000000</v>
      </c>
      <c r="J112" s="65">
        <f t="shared" si="138"/>
        <v>50000000</v>
      </c>
      <c r="K112" s="65">
        <f t="shared" si="138"/>
        <v>0</v>
      </c>
      <c r="L112" s="65">
        <f t="shared" si="138"/>
        <v>0</v>
      </c>
      <c r="M112" s="65">
        <f t="shared" si="138"/>
        <v>0</v>
      </c>
      <c r="N112" s="65">
        <f t="shared" si="138"/>
        <v>0</v>
      </c>
      <c r="O112" s="65">
        <f t="shared" si="138"/>
        <v>0</v>
      </c>
      <c r="P112" s="65">
        <f t="shared" si="138"/>
        <v>0</v>
      </c>
      <c r="Q112" s="65">
        <f t="shared" si="138"/>
        <v>0</v>
      </c>
      <c r="R112" s="65">
        <f t="shared" si="138"/>
        <v>0</v>
      </c>
      <c r="S112" s="65">
        <f t="shared" si="138"/>
        <v>0</v>
      </c>
      <c r="T112" s="65">
        <f t="shared" si="138"/>
        <v>0</v>
      </c>
      <c r="U112" s="65">
        <f t="shared" si="138"/>
        <v>0</v>
      </c>
      <c r="V112" s="65">
        <f t="shared" si="138"/>
        <v>1570638184</v>
      </c>
      <c r="W112" s="65">
        <f t="shared" si="138"/>
        <v>0</v>
      </c>
      <c r="X112" s="65">
        <f t="shared" si="138"/>
        <v>0</v>
      </c>
      <c r="Y112" s="65">
        <f t="shared" si="138"/>
        <v>0</v>
      </c>
      <c r="Z112" s="65">
        <f t="shared" si="138"/>
        <v>38000000</v>
      </c>
      <c r="AA112" s="43">
        <f t="shared" si="116"/>
        <v>0.9913094020902331</v>
      </c>
      <c r="AB112" s="65">
        <f>SUM(AB97:AB111)</f>
        <v>2620545274</v>
      </c>
      <c r="AC112" s="65">
        <f t="shared" ref="AC112:AU112" si="139">SUM(AC97:AC111)</f>
        <v>265880851</v>
      </c>
      <c r="AD112" s="65">
        <f t="shared" si="139"/>
        <v>714000000</v>
      </c>
      <c r="AE112" s="65">
        <f t="shared" si="139"/>
        <v>50000000</v>
      </c>
      <c r="AF112" s="65">
        <f t="shared" si="139"/>
        <v>0</v>
      </c>
      <c r="AG112" s="65">
        <f t="shared" si="139"/>
        <v>0</v>
      </c>
      <c r="AH112" s="65">
        <f t="shared" si="139"/>
        <v>0</v>
      </c>
      <c r="AI112" s="65">
        <f t="shared" si="139"/>
        <v>0</v>
      </c>
      <c r="AJ112" s="65">
        <f t="shared" si="139"/>
        <v>0</v>
      </c>
      <c r="AK112" s="65">
        <f t="shared" si="139"/>
        <v>0</v>
      </c>
      <c r="AL112" s="65">
        <f t="shared" si="139"/>
        <v>0</v>
      </c>
      <c r="AM112" s="65">
        <f t="shared" si="139"/>
        <v>0</v>
      </c>
      <c r="AN112" s="65">
        <f t="shared" si="139"/>
        <v>0</v>
      </c>
      <c r="AO112" s="65">
        <f t="shared" si="139"/>
        <v>0</v>
      </c>
      <c r="AP112" s="65">
        <f t="shared" si="139"/>
        <v>0</v>
      </c>
      <c r="AQ112" s="65">
        <f t="shared" si="139"/>
        <v>1560664423</v>
      </c>
      <c r="AR112" s="65">
        <f t="shared" si="139"/>
        <v>0</v>
      </c>
      <c r="AS112" s="65">
        <f t="shared" si="139"/>
        <v>0</v>
      </c>
      <c r="AT112" s="65">
        <f t="shared" si="139"/>
        <v>0</v>
      </c>
      <c r="AU112" s="65">
        <f t="shared" si="139"/>
        <v>30000000</v>
      </c>
      <c r="AV112" s="43">
        <f t="shared" si="118"/>
        <v>8.6905979097668951E-3</v>
      </c>
      <c r="AW112" s="65">
        <f t="shared" ref="AW112:BP112" si="140">SUM(AW97:AW111)</f>
        <v>22973761</v>
      </c>
      <c r="AX112" s="65">
        <f t="shared" si="140"/>
        <v>5000000</v>
      </c>
      <c r="AY112" s="65">
        <f t="shared" si="140"/>
        <v>0</v>
      </c>
      <c r="AZ112" s="65">
        <f t="shared" si="140"/>
        <v>0</v>
      </c>
      <c r="BA112" s="65">
        <f t="shared" si="140"/>
        <v>0</v>
      </c>
      <c r="BB112" s="65">
        <f t="shared" si="140"/>
        <v>0</v>
      </c>
      <c r="BC112" s="65">
        <f t="shared" si="140"/>
        <v>0</v>
      </c>
      <c r="BD112" s="65">
        <f t="shared" si="140"/>
        <v>0</v>
      </c>
      <c r="BE112" s="65">
        <f t="shared" si="140"/>
        <v>0</v>
      </c>
      <c r="BF112" s="65">
        <f t="shared" si="140"/>
        <v>0</v>
      </c>
      <c r="BG112" s="65">
        <f t="shared" si="140"/>
        <v>0</v>
      </c>
      <c r="BH112" s="65">
        <f t="shared" si="140"/>
        <v>0</v>
      </c>
      <c r="BI112" s="65">
        <f t="shared" si="140"/>
        <v>0</v>
      </c>
      <c r="BJ112" s="65">
        <f t="shared" si="140"/>
        <v>0</v>
      </c>
      <c r="BK112" s="65">
        <f t="shared" si="140"/>
        <v>0</v>
      </c>
      <c r="BL112" s="65">
        <f t="shared" si="140"/>
        <v>9973761</v>
      </c>
      <c r="BM112" s="65">
        <f t="shared" si="140"/>
        <v>0</v>
      </c>
      <c r="BN112" s="65">
        <f t="shared" si="140"/>
        <v>0</v>
      </c>
      <c r="BO112" s="65">
        <f t="shared" si="140"/>
        <v>0</v>
      </c>
      <c r="BP112" s="65">
        <f t="shared" si="140"/>
        <v>8000000</v>
      </c>
      <c r="BQ112" s="43">
        <f t="shared" si="124"/>
        <v>3.1541653340128116E-2</v>
      </c>
      <c r="BR112" s="65">
        <f t="shared" ref="BR112:CJ112" si="141">SUM(BR97:BR111)</f>
        <v>83380961</v>
      </c>
      <c r="BS112" s="65">
        <f t="shared" si="141"/>
        <v>0</v>
      </c>
      <c r="BT112" s="65">
        <f t="shared" si="141"/>
        <v>58780961</v>
      </c>
      <c r="BU112" s="65">
        <f t="shared" si="141"/>
        <v>0</v>
      </c>
      <c r="BV112" s="65">
        <f t="shared" si="141"/>
        <v>0</v>
      </c>
      <c r="BW112" s="65">
        <f t="shared" si="141"/>
        <v>0</v>
      </c>
      <c r="BX112" s="65">
        <f t="shared" si="141"/>
        <v>0</v>
      </c>
      <c r="BY112" s="65">
        <f t="shared" si="141"/>
        <v>0</v>
      </c>
      <c r="BZ112" s="65">
        <f t="shared" si="141"/>
        <v>0</v>
      </c>
      <c r="CA112" s="65">
        <f t="shared" si="141"/>
        <v>0</v>
      </c>
      <c r="CB112" s="65">
        <f t="shared" si="141"/>
        <v>0</v>
      </c>
      <c r="CC112" s="65">
        <f t="shared" si="141"/>
        <v>0</v>
      </c>
      <c r="CD112" s="65">
        <f t="shared" si="141"/>
        <v>0</v>
      </c>
      <c r="CE112" s="65">
        <f t="shared" si="141"/>
        <v>0</v>
      </c>
      <c r="CF112" s="65">
        <f t="shared" si="141"/>
        <v>24600000</v>
      </c>
      <c r="CG112" s="65">
        <f t="shared" si="141"/>
        <v>0</v>
      </c>
      <c r="CH112" s="65">
        <f t="shared" si="141"/>
        <v>0</v>
      </c>
      <c r="CI112" s="65">
        <f t="shared" si="141"/>
        <v>0</v>
      </c>
      <c r="CJ112" s="65">
        <f t="shared" si="141"/>
        <v>0</v>
      </c>
      <c r="CK112" s="43">
        <f t="shared" si="126"/>
        <v>0.96845834665987185</v>
      </c>
      <c r="CL112" s="65">
        <f t="shared" ref="CL112:DD112" si="142">SUM(CL97:CL111)</f>
        <v>2560138074</v>
      </c>
      <c r="CM112" s="65">
        <f t="shared" si="142"/>
        <v>270880851</v>
      </c>
      <c r="CN112" s="65">
        <f t="shared" si="142"/>
        <v>655219039</v>
      </c>
      <c r="CO112" s="65">
        <f t="shared" si="142"/>
        <v>50000000</v>
      </c>
      <c r="CP112" s="65">
        <f t="shared" si="142"/>
        <v>0</v>
      </c>
      <c r="CQ112" s="65">
        <f t="shared" si="142"/>
        <v>0</v>
      </c>
      <c r="CR112" s="65">
        <f t="shared" si="142"/>
        <v>0</v>
      </c>
      <c r="CS112" s="65">
        <f t="shared" si="142"/>
        <v>0</v>
      </c>
      <c r="CT112" s="65">
        <f t="shared" si="142"/>
        <v>0</v>
      </c>
      <c r="CU112" s="65">
        <f t="shared" si="142"/>
        <v>0</v>
      </c>
      <c r="CV112" s="65">
        <f t="shared" si="142"/>
        <v>0</v>
      </c>
      <c r="CW112" s="65">
        <f t="shared" si="142"/>
        <v>0</v>
      </c>
      <c r="CX112" s="65">
        <f t="shared" si="142"/>
        <v>0</v>
      </c>
      <c r="CY112" s="65">
        <f t="shared" si="142"/>
        <v>0</v>
      </c>
      <c r="CZ112" s="65">
        <f t="shared" si="142"/>
        <v>1546038184</v>
      </c>
      <c r="DA112" s="65">
        <f t="shared" si="142"/>
        <v>0</v>
      </c>
      <c r="DB112" s="65">
        <f t="shared" si="142"/>
        <v>0</v>
      </c>
      <c r="DC112" s="65">
        <f t="shared" si="142"/>
        <v>0</v>
      </c>
      <c r="DD112" s="65">
        <f t="shared" si="142"/>
        <v>38000000</v>
      </c>
    </row>
    <row r="113" spans="1:109" ht="30.75" thickTop="1" x14ac:dyDescent="0.25">
      <c r="A113" s="205" t="s">
        <v>322</v>
      </c>
      <c r="B113" s="206" t="s">
        <v>323</v>
      </c>
      <c r="C113" s="52" t="s">
        <v>324</v>
      </c>
      <c r="D113" s="22" t="s">
        <v>325</v>
      </c>
      <c r="E113" s="94">
        <v>111</v>
      </c>
      <c r="F113" s="24" t="s">
        <v>282</v>
      </c>
      <c r="G113" s="25">
        <f t="shared" ref="G113:G129" si="143">SUM(H113:Z113)</f>
        <v>0</v>
      </c>
      <c r="H113" s="25"/>
      <c r="I113" s="25"/>
      <c r="J113" s="25"/>
      <c r="K113" s="25"/>
      <c r="L113" s="25"/>
      <c r="M113" s="25"/>
      <c r="N113" s="25"/>
      <c r="O113" s="25"/>
      <c r="P113" s="25"/>
      <c r="Q113" s="58"/>
      <c r="R113" s="25"/>
      <c r="S113" s="25"/>
      <c r="T113" s="25"/>
      <c r="U113" s="25"/>
      <c r="V113" s="25"/>
      <c r="W113" s="25"/>
      <c r="X113" s="25"/>
      <c r="Y113" s="25"/>
      <c r="Z113" s="25"/>
      <c r="AA113" s="26" t="e">
        <f t="shared" si="116"/>
        <v>#DIV/0!</v>
      </c>
      <c r="AB113" s="25">
        <f t="shared" ref="AB113:AB127" si="144">SUM(AC113:AU113)</f>
        <v>0</v>
      </c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6" t="e">
        <f t="shared" si="118"/>
        <v>#DIV/0!</v>
      </c>
      <c r="AW113" s="25">
        <f t="shared" ref="AW113:AW129" si="145">SUM(AX113:BP113)</f>
        <v>0</v>
      </c>
      <c r="AX113" s="25">
        <f t="shared" ref="AX113:AZ122" si="146">H113-AC113</f>
        <v>0</v>
      </c>
      <c r="AY113" s="25">
        <f t="shared" si="146"/>
        <v>0</v>
      </c>
      <c r="AZ113" s="25">
        <f t="shared" si="146"/>
        <v>0</v>
      </c>
      <c r="BA113" s="25">
        <f t="shared" ref="BA113:BL122" si="147">+K113-AF113</f>
        <v>0</v>
      </c>
      <c r="BB113" s="25">
        <f t="shared" si="147"/>
        <v>0</v>
      </c>
      <c r="BC113" s="25">
        <f t="shared" si="147"/>
        <v>0</v>
      </c>
      <c r="BD113" s="25">
        <f t="shared" si="147"/>
        <v>0</v>
      </c>
      <c r="BE113" s="25">
        <f t="shared" si="147"/>
        <v>0</v>
      </c>
      <c r="BF113" s="25">
        <f t="shared" si="147"/>
        <v>0</v>
      </c>
      <c r="BG113" s="25">
        <f t="shared" si="147"/>
        <v>0</v>
      </c>
      <c r="BH113" s="25">
        <f t="shared" si="147"/>
        <v>0</v>
      </c>
      <c r="BI113" s="25">
        <f t="shared" si="147"/>
        <v>0</v>
      </c>
      <c r="BJ113" s="25">
        <f t="shared" si="147"/>
        <v>0</v>
      </c>
      <c r="BK113" s="25">
        <f t="shared" si="147"/>
        <v>0</v>
      </c>
      <c r="BL113" s="25">
        <f t="shared" si="147"/>
        <v>0</v>
      </c>
      <c r="BM113" s="25"/>
      <c r="BN113" s="25"/>
      <c r="BO113" s="25">
        <f t="shared" ref="BO113:BO123" si="148">Y113-AT113</f>
        <v>0</v>
      </c>
      <c r="BP113" s="25">
        <f t="shared" ref="BP113:BP122" si="149">+Z113-AU113</f>
        <v>0</v>
      </c>
      <c r="BQ113" s="26" t="e">
        <f t="shared" si="124"/>
        <v>#DIV/0!</v>
      </c>
      <c r="BR113" s="25">
        <f t="shared" ref="BR113:BR127" si="150">SUM(BS113:CJ113)</f>
        <v>0</v>
      </c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6" t="e">
        <f t="shared" si="126"/>
        <v>#DIV/0!</v>
      </c>
      <c r="CL113" s="25">
        <f t="shared" ref="CL113:CL127" si="151">SUM(CM113:DD113)</f>
        <v>0</v>
      </c>
      <c r="CM113" s="25">
        <f t="shared" ref="CM113:CR122" si="152">H113-BS113</f>
        <v>0</v>
      </c>
      <c r="CN113" s="25">
        <f t="shared" si="152"/>
        <v>0</v>
      </c>
      <c r="CO113" s="25">
        <f t="shared" si="152"/>
        <v>0</v>
      </c>
      <c r="CP113" s="25">
        <f t="shared" si="152"/>
        <v>0</v>
      </c>
      <c r="CQ113" s="25">
        <f t="shared" si="152"/>
        <v>0</v>
      </c>
      <c r="CR113" s="25">
        <f t="shared" si="152"/>
        <v>0</v>
      </c>
      <c r="CS113" s="25">
        <f t="shared" ref="CS113:CU122" si="153">+N113-BY113</f>
        <v>0</v>
      </c>
      <c r="CT113" s="25">
        <f t="shared" si="153"/>
        <v>0</v>
      </c>
      <c r="CU113" s="25">
        <f t="shared" si="153"/>
        <v>0</v>
      </c>
      <c r="CV113" s="25">
        <f t="shared" ref="CV113:CW122" si="154">Q113-CB113</f>
        <v>0</v>
      </c>
      <c r="CW113" s="25">
        <f t="shared" si="154"/>
        <v>0</v>
      </c>
      <c r="CX113" s="25">
        <f t="shared" ref="CX113:CZ122" si="155">+T113-CD113</f>
        <v>0</v>
      </c>
      <c r="CY113" s="25">
        <f t="shared" si="155"/>
        <v>0</v>
      </c>
      <c r="CZ113" s="25">
        <f t="shared" si="155"/>
        <v>0</v>
      </c>
      <c r="DA113" s="25"/>
      <c r="DB113" s="25">
        <f t="shared" ref="DB113:DD123" si="156">+X113-CH113</f>
        <v>0</v>
      </c>
      <c r="DC113" s="25">
        <f t="shared" si="156"/>
        <v>0</v>
      </c>
      <c r="DD113" s="25">
        <f t="shared" si="156"/>
        <v>0</v>
      </c>
    </row>
    <row r="114" spans="1:109" s="62" customFormat="1" ht="69" customHeight="1" x14ac:dyDescent="0.25">
      <c r="A114" s="192"/>
      <c r="B114" s="195"/>
      <c r="C114" s="59" t="s">
        <v>326</v>
      </c>
      <c r="D114" s="22" t="s">
        <v>327</v>
      </c>
      <c r="E114" s="93">
        <v>111</v>
      </c>
      <c r="F114" s="24" t="s">
        <v>328</v>
      </c>
      <c r="G114" s="25">
        <f t="shared" si="143"/>
        <v>231441728</v>
      </c>
      <c r="H114" s="58"/>
      <c r="I114" s="25"/>
      <c r="J114" s="58">
        <v>100000000</v>
      </c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>
        <v>100000000</v>
      </c>
      <c r="V114" s="58"/>
      <c r="W114" s="58"/>
      <c r="X114" s="58"/>
      <c r="Y114" s="58"/>
      <c r="Z114" s="58">
        <v>31441728</v>
      </c>
      <c r="AA114" s="61">
        <f t="shared" si="116"/>
        <v>0.8273902578190222</v>
      </c>
      <c r="AB114" s="25">
        <f t="shared" si="144"/>
        <v>191492631</v>
      </c>
      <c r="AC114" s="58"/>
      <c r="AD114" s="58"/>
      <c r="AE114" s="58">
        <f>+'[1]ENERO 2017'!$L$23</f>
        <v>91492631</v>
      </c>
      <c r="AF114" s="58"/>
      <c r="AG114" s="58"/>
      <c r="AH114" s="58"/>
      <c r="AI114" s="58"/>
      <c r="AJ114" s="58"/>
      <c r="AK114" s="58"/>
      <c r="AL114" s="25"/>
      <c r="AM114" s="58"/>
      <c r="AN114" s="58">
        <f>+'[1]ENERO 2017'!$P$23</f>
        <v>100000000</v>
      </c>
      <c r="AO114" s="58"/>
      <c r="AP114" s="58"/>
      <c r="AQ114" s="58"/>
      <c r="AR114" s="58"/>
      <c r="AS114" s="58"/>
      <c r="AT114" s="58"/>
      <c r="AU114" s="58"/>
      <c r="AV114" s="61">
        <f t="shared" si="118"/>
        <v>0.1726097421809778</v>
      </c>
      <c r="AW114" s="25">
        <f t="shared" si="145"/>
        <v>39949097</v>
      </c>
      <c r="AX114" s="58">
        <f t="shared" si="146"/>
        <v>0</v>
      </c>
      <c r="AY114" s="58">
        <f t="shared" si="146"/>
        <v>0</v>
      </c>
      <c r="AZ114" s="58">
        <f t="shared" si="146"/>
        <v>8507369</v>
      </c>
      <c r="BA114" s="58">
        <f t="shared" si="147"/>
        <v>0</v>
      </c>
      <c r="BB114" s="58">
        <f t="shared" si="147"/>
        <v>0</v>
      </c>
      <c r="BC114" s="25">
        <f t="shared" si="147"/>
        <v>0</v>
      </c>
      <c r="BD114" s="58">
        <f t="shared" si="147"/>
        <v>0</v>
      </c>
      <c r="BE114" s="58">
        <f t="shared" si="147"/>
        <v>0</v>
      </c>
      <c r="BF114" s="58">
        <f t="shared" si="147"/>
        <v>0</v>
      </c>
      <c r="BG114" s="58">
        <f t="shared" si="147"/>
        <v>0</v>
      </c>
      <c r="BH114" s="58">
        <f t="shared" si="147"/>
        <v>0</v>
      </c>
      <c r="BI114" s="58">
        <f t="shared" si="147"/>
        <v>-100000000</v>
      </c>
      <c r="BJ114" s="58">
        <f t="shared" si="147"/>
        <v>0</v>
      </c>
      <c r="BK114" s="58">
        <f t="shared" si="147"/>
        <v>100000000</v>
      </c>
      <c r="BL114" s="58">
        <f t="shared" si="147"/>
        <v>0</v>
      </c>
      <c r="BM114" s="58"/>
      <c r="BN114" s="58"/>
      <c r="BO114" s="25">
        <f t="shared" si="148"/>
        <v>0</v>
      </c>
      <c r="BP114" s="58">
        <f t="shared" si="149"/>
        <v>31441728</v>
      </c>
      <c r="BQ114" s="61">
        <f t="shared" si="124"/>
        <v>0.82738671048982149</v>
      </c>
      <c r="BR114" s="25">
        <f t="shared" si="150"/>
        <v>191491810</v>
      </c>
      <c r="BS114" s="58"/>
      <c r="BT114" s="58"/>
      <c r="BU114" s="58">
        <f>+'[1]ENERO 2017'!$H$24+'[1]ENERO 2017'!$H$30+'[1]ENERO 2017'!$H$32</f>
        <v>91491810</v>
      </c>
      <c r="BV114" s="58"/>
      <c r="BW114" s="58"/>
      <c r="BX114" s="58"/>
      <c r="BY114" s="58"/>
      <c r="BZ114" s="58"/>
      <c r="CA114" s="58"/>
      <c r="CB114" s="58"/>
      <c r="CC114" s="58"/>
      <c r="CD114" s="58"/>
      <c r="CE114" s="58">
        <f>+'[1]ENERO 2017'!$H$26+'[1]ENERO 2017'!$H$28</f>
        <v>100000000</v>
      </c>
      <c r="CF114" s="58"/>
      <c r="CG114" s="58"/>
      <c r="CH114" s="58"/>
      <c r="CI114" s="58"/>
      <c r="CJ114" s="58"/>
      <c r="CK114" s="61">
        <f t="shared" si="126"/>
        <v>0.17261328951017851</v>
      </c>
      <c r="CL114" s="25">
        <f t="shared" si="151"/>
        <v>39949918</v>
      </c>
      <c r="CM114" s="25">
        <f t="shared" si="152"/>
        <v>0</v>
      </c>
      <c r="CN114" s="58">
        <f t="shared" si="152"/>
        <v>0</v>
      </c>
      <c r="CO114" s="58">
        <f t="shared" si="152"/>
        <v>8508190</v>
      </c>
      <c r="CP114" s="58">
        <f t="shared" si="152"/>
        <v>0</v>
      </c>
      <c r="CQ114" s="58">
        <f t="shared" si="152"/>
        <v>0</v>
      </c>
      <c r="CR114" s="25">
        <f t="shared" si="152"/>
        <v>0</v>
      </c>
      <c r="CS114" s="58">
        <f t="shared" si="153"/>
        <v>0</v>
      </c>
      <c r="CT114" s="58">
        <f t="shared" si="153"/>
        <v>0</v>
      </c>
      <c r="CU114" s="25">
        <f t="shared" si="153"/>
        <v>0</v>
      </c>
      <c r="CV114" s="58">
        <f t="shared" si="154"/>
        <v>0</v>
      </c>
      <c r="CW114" s="58">
        <f t="shared" si="154"/>
        <v>0</v>
      </c>
      <c r="CX114" s="58">
        <f t="shared" si="155"/>
        <v>0</v>
      </c>
      <c r="CY114" s="58">
        <f t="shared" si="155"/>
        <v>0</v>
      </c>
      <c r="CZ114" s="58">
        <f t="shared" si="155"/>
        <v>0</v>
      </c>
      <c r="DA114" s="58"/>
      <c r="DB114" s="58">
        <f t="shared" si="156"/>
        <v>0</v>
      </c>
      <c r="DC114" s="25">
        <f t="shared" si="156"/>
        <v>0</v>
      </c>
      <c r="DD114" s="58">
        <f t="shared" si="156"/>
        <v>31441728</v>
      </c>
    </row>
    <row r="115" spans="1:109" ht="21" hidden="1" customHeight="1" x14ac:dyDescent="0.25">
      <c r="A115" s="192"/>
      <c r="B115" s="196"/>
      <c r="C115" s="52" t="s">
        <v>329</v>
      </c>
      <c r="D115" s="22" t="s">
        <v>330</v>
      </c>
      <c r="E115" s="94">
        <v>111</v>
      </c>
      <c r="F115" s="24" t="s">
        <v>331</v>
      </c>
      <c r="G115" s="25">
        <f t="shared" si="143"/>
        <v>0</v>
      </c>
      <c r="H115" s="25"/>
      <c r="I115" s="25"/>
      <c r="J115" s="25"/>
      <c r="K115" s="25"/>
      <c r="L115" s="25"/>
      <c r="M115" s="25"/>
      <c r="N115" s="25"/>
      <c r="O115" s="25"/>
      <c r="P115" s="25"/>
      <c r="Q115" s="58"/>
      <c r="R115" s="25"/>
      <c r="S115" s="25"/>
      <c r="T115" s="25"/>
      <c r="U115" s="25"/>
      <c r="V115" s="25"/>
      <c r="W115" s="25"/>
      <c r="X115" s="25"/>
      <c r="Y115" s="25"/>
      <c r="Z115" s="25"/>
      <c r="AA115" s="26" t="e">
        <f t="shared" si="116"/>
        <v>#DIV/0!</v>
      </c>
      <c r="AB115" s="25">
        <f t="shared" si="144"/>
        <v>0</v>
      </c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6" t="e">
        <f t="shared" si="118"/>
        <v>#DIV/0!</v>
      </c>
      <c r="AW115" s="25">
        <f t="shared" si="145"/>
        <v>0</v>
      </c>
      <c r="AX115" s="25">
        <f t="shared" si="146"/>
        <v>0</v>
      </c>
      <c r="AY115" s="25">
        <f t="shared" si="146"/>
        <v>0</v>
      </c>
      <c r="AZ115" s="25">
        <f t="shared" si="146"/>
        <v>0</v>
      </c>
      <c r="BA115" s="25">
        <f t="shared" si="147"/>
        <v>0</v>
      </c>
      <c r="BB115" s="25">
        <f t="shared" si="147"/>
        <v>0</v>
      </c>
      <c r="BC115" s="25">
        <f t="shared" si="147"/>
        <v>0</v>
      </c>
      <c r="BD115" s="25">
        <f t="shared" si="147"/>
        <v>0</v>
      </c>
      <c r="BE115" s="25">
        <f t="shared" si="147"/>
        <v>0</v>
      </c>
      <c r="BF115" s="25">
        <f t="shared" si="147"/>
        <v>0</v>
      </c>
      <c r="BG115" s="25">
        <f t="shared" si="147"/>
        <v>0</v>
      </c>
      <c r="BH115" s="25">
        <f t="shared" si="147"/>
        <v>0</v>
      </c>
      <c r="BI115" s="25">
        <f t="shared" si="147"/>
        <v>0</v>
      </c>
      <c r="BJ115" s="25">
        <f t="shared" si="147"/>
        <v>0</v>
      </c>
      <c r="BK115" s="25">
        <f t="shared" si="147"/>
        <v>0</v>
      </c>
      <c r="BL115" s="25">
        <f t="shared" si="147"/>
        <v>0</v>
      </c>
      <c r="BM115" s="25"/>
      <c r="BN115" s="25"/>
      <c r="BO115" s="25">
        <f t="shared" si="148"/>
        <v>0</v>
      </c>
      <c r="BP115" s="25">
        <f t="shared" si="149"/>
        <v>0</v>
      </c>
      <c r="BQ115" s="26" t="e">
        <f t="shared" si="124"/>
        <v>#DIV/0!</v>
      </c>
      <c r="BR115" s="25">
        <f t="shared" si="150"/>
        <v>0</v>
      </c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6" t="e">
        <f t="shared" si="126"/>
        <v>#DIV/0!</v>
      </c>
      <c r="CL115" s="25">
        <f t="shared" si="151"/>
        <v>0</v>
      </c>
      <c r="CM115" s="25">
        <f t="shared" si="152"/>
        <v>0</v>
      </c>
      <c r="CN115" s="25">
        <f t="shared" si="152"/>
        <v>0</v>
      </c>
      <c r="CO115" s="25">
        <f t="shared" si="152"/>
        <v>0</v>
      </c>
      <c r="CP115" s="25">
        <f t="shared" si="152"/>
        <v>0</v>
      </c>
      <c r="CQ115" s="25">
        <f t="shared" si="152"/>
        <v>0</v>
      </c>
      <c r="CR115" s="25">
        <f t="shared" si="152"/>
        <v>0</v>
      </c>
      <c r="CS115" s="25">
        <f t="shared" si="153"/>
        <v>0</v>
      </c>
      <c r="CT115" s="25">
        <f t="shared" si="153"/>
        <v>0</v>
      </c>
      <c r="CU115" s="25">
        <f t="shared" si="153"/>
        <v>0</v>
      </c>
      <c r="CV115" s="25">
        <f t="shared" si="154"/>
        <v>0</v>
      </c>
      <c r="CW115" s="25">
        <f t="shared" si="154"/>
        <v>0</v>
      </c>
      <c r="CX115" s="25">
        <f t="shared" si="155"/>
        <v>0</v>
      </c>
      <c r="CY115" s="25">
        <f t="shared" si="155"/>
        <v>0</v>
      </c>
      <c r="CZ115" s="25">
        <f t="shared" si="155"/>
        <v>0</v>
      </c>
      <c r="DA115" s="25"/>
      <c r="DB115" s="25">
        <f t="shared" si="156"/>
        <v>0</v>
      </c>
      <c r="DC115" s="25">
        <f t="shared" si="156"/>
        <v>0</v>
      </c>
      <c r="DD115" s="25">
        <f t="shared" si="156"/>
        <v>0</v>
      </c>
      <c r="DE115" s="46"/>
    </row>
    <row r="116" spans="1:109" ht="30" x14ac:dyDescent="0.25">
      <c r="A116" s="192"/>
      <c r="B116" s="194" t="s">
        <v>332</v>
      </c>
      <c r="C116" s="52" t="s">
        <v>333</v>
      </c>
      <c r="D116" s="22" t="s">
        <v>334</v>
      </c>
      <c r="E116" s="94">
        <v>211</v>
      </c>
      <c r="F116" s="24" t="s">
        <v>335</v>
      </c>
      <c r="G116" s="25">
        <f t="shared" si="143"/>
        <v>394883013</v>
      </c>
      <c r="H116" s="25"/>
      <c r="I116" s="25"/>
      <c r="J116" s="25">
        <v>300000000</v>
      </c>
      <c r="K116" s="25">
        <v>80883013</v>
      </c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>
        <v>14000000</v>
      </c>
      <c r="AA116" s="26">
        <f t="shared" si="116"/>
        <v>0</v>
      </c>
      <c r="AB116" s="25">
        <f t="shared" si="144"/>
        <v>0</v>
      </c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6">
        <f t="shared" si="118"/>
        <v>1</v>
      </c>
      <c r="AW116" s="25">
        <f t="shared" si="145"/>
        <v>394883013</v>
      </c>
      <c r="AX116" s="25">
        <f t="shared" si="146"/>
        <v>0</v>
      </c>
      <c r="AY116" s="25">
        <f t="shared" si="146"/>
        <v>0</v>
      </c>
      <c r="AZ116" s="25">
        <f t="shared" si="146"/>
        <v>300000000</v>
      </c>
      <c r="BA116" s="25">
        <f t="shared" si="147"/>
        <v>80883013</v>
      </c>
      <c r="BB116" s="25">
        <f t="shared" si="147"/>
        <v>0</v>
      </c>
      <c r="BC116" s="25">
        <f t="shared" si="147"/>
        <v>0</v>
      </c>
      <c r="BD116" s="25">
        <f t="shared" si="147"/>
        <v>0</v>
      </c>
      <c r="BE116" s="25">
        <f t="shared" si="147"/>
        <v>0</v>
      </c>
      <c r="BF116" s="25">
        <f t="shared" si="147"/>
        <v>0</v>
      </c>
      <c r="BG116" s="25">
        <f t="shared" si="147"/>
        <v>0</v>
      </c>
      <c r="BH116" s="25">
        <f t="shared" si="147"/>
        <v>0</v>
      </c>
      <c r="BI116" s="25">
        <f t="shared" si="147"/>
        <v>0</v>
      </c>
      <c r="BJ116" s="25">
        <f t="shared" si="147"/>
        <v>0</v>
      </c>
      <c r="BK116" s="25">
        <f t="shared" si="147"/>
        <v>0</v>
      </c>
      <c r="BL116" s="25">
        <f t="shared" si="147"/>
        <v>0</v>
      </c>
      <c r="BM116" s="25"/>
      <c r="BN116" s="25"/>
      <c r="BO116" s="25">
        <f t="shared" si="148"/>
        <v>0</v>
      </c>
      <c r="BP116" s="25">
        <f t="shared" si="149"/>
        <v>14000000</v>
      </c>
      <c r="BQ116" s="26">
        <f t="shared" si="124"/>
        <v>0</v>
      </c>
      <c r="BR116" s="25">
        <f t="shared" si="150"/>
        <v>0</v>
      </c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6">
        <f t="shared" si="126"/>
        <v>1</v>
      </c>
      <c r="CL116" s="25">
        <f t="shared" si="151"/>
        <v>394883013</v>
      </c>
      <c r="CM116" s="25">
        <f t="shared" si="152"/>
        <v>0</v>
      </c>
      <c r="CN116" s="25">
        <f t="shared" si="152"/>
        <v>0</v>
      </c>
      <c r="CO116" s="25">
        <f t="shared" si="152"/>
        <v>300000000</v>
      </c>
      <c r="CP116" s="25">
        <f t="shared" si="152"/>
        <v>80883013</v>
      </c>
      <c r="CQ116" s="25">
        <f t="shared" si="152"/>
        <v>0</v>
      </c>
      <c r="CR116" s="25">
        <f t="shared" si="152"/>
        <v>0</v>
      </c>
      <c r="CS116" s="25">
        <f t="shared" si="153"/>
        <v>0</v>
      </c>
      <c r="CT116" s="25">
        <f t="shared" si="153"/>
        <v>0</v>
      </c>
      <c r="CU116" s="25">
        <f t="shared" si="153"/>
        <v>0</v>
      </c>
      <c r="CV116" s="25">
        <f t="shared" si="154"/>
        <v>0</v>
      </c>
      <c r="CW116" s="25">
        <f t="shared" si="154"/>
        <v>0</v>
      </c>
      <c r="CX116" s="25">
        <f t="shared" si="155"/>
        <v>0</v>
      </c>
      <c r="CY116" s="25">
        <f t="shared" si="155"/>
        <v>0</v>
      </c>
      <c r="CZ116" s="25">
        <f t="shared" si="155"/>
        <v>0</v>
      </c>
      <c r="DA116" s="25"/>
      <c r="DB116" s="25">
        <f t="shared" si="156"/>
        <v>0</v>
      </c>
      <c r="DC116" s="25">
        <f t="shared" si="156"/>
        <v>0</v>
      </c>
      <c r="DD116" s="25">
        <f t="shared" si="156"/>
        <v>14000000</v>
      </c>
    </row>
    <row r="117" spans="1:109" ht="79.5" customHeight="1" x14ac:dyDescent="0.25">
      <c r="A117" s="192"/>
      <c r="B117" s="195"/>
      <c r="C117" s="52" t="s">
        <v>336</v>
      </c>
      <c r="D117" s="95" t="s">
        <v>337</v>
      </c>
      <c r="E117" s="94">
        <v>211</v>
      </c>
      <c r="F117" s="24" t="s">
        <v>338</v>
      </c>
      <c r="G117" s="25">
        <f t="shared" si="143"/>
        <v>355787227</v>
      </c>
      <c r="H117" s="25"/>
      <c r="I117" s="25"/>
      <c r="J117" s="25">
        <v>300000000</v>
      </c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>
        <v>55787227</v>
      </c>
      <c r="AA117" s="26">
        <f t="shared" si="116"/>
        <v>1.2366941998173533E-2</v>
      </c>
      <c r="AB117" s="25">
        <f t="shared" si="144"/>
        <v>4400000</v>
      </c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>
        <f>+'[1]ENERO 2017'!$T$50</f>
        <v>4400000</v>
      </c>
      <c r="AV117" s="26">
        <f t="shared" si="118"/>
        <v>0.98763305800182644</v>
      </c>
      <c r="AW117" s="25">
        <f t="shared" si="145"/>
        <v>351387227</v>
      </c>
      <c r="AX117" s="25">
        <f t="shared" si="146"/>
        <v>0</v>
      </c>
      <c r="AY117" s="25">
        <f t="shared" si="146"/>
        <v>0</v>
      </c>
      <c r="AZ117" s="25">
        <f t="shared" si="146"/>
        <v>300000000</v>
      </c>
      <c r="BA117" s="25">
        <f t="shared" si="147"/>
        <v>0</v>
      </c>
      <c r="BB117" s="25">
        <f t="shared" si="147"/>
        <v>0</v>
      </c>
      <c r="BC117" s="25">
        <f t="shared" si="147"/>
        <v>0</v>
      </c>
      <c r="BD117" s="25">
        <f t="shared" si="147"/>
        <v>0</v>
      </c>
      <c r="BE117" s="25">
        <f t="shared" si="147"/>
        <v>0</v>
      </c>
      <c r="BF117" s="25">
        <f t="shared" si="147"/>
        <v>0</v>
      </c>
      <c r="BG117" s="25">
        <f t="shared" si="147"/>
        <v>0</v>
      </c>
      <c r="BH117" s="25">
        <f t="shared" si="147"/>
        <v>0</v>
      </c>
      <c r="BI117" s="25">
        <f t="shared" si="147"/>
        <v>0</v>
      </c>
      <c r="BJ117" s="25">
        <f t="shared" si="147"/>
        <v>0</v>
      </c>
      <c r="BK117" s="25">
        <f t="shared" si="147"/>
        <v>0</v>
      </c>
      <c r="BL117" s="25">
        <f t="shared" si="147"/>
        <v>0</v>
      </c>
      <c r="BM117" s="25"/>
      <c r="BN117" s="25"/>
      <c r="BO117" s="25">
        <f t="shared" si="148"/>
        <v>0</v>
      </c>
      <c r="BP117" s="25">
        <f t="shared" si="149"/>
        <v>51387227</v>
      </c>
      <c r="BQ117" s="26">
        <f t="shared" si="124"/>
        <v>0</v>
      </c>
      <c r="BR117" s="25">
        <f t="shared" si="150"/>
        <v>0</v>
      </c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6">
        <f t="shared" si="126"/>
        <v>1</v>
      </c>
      <c r="CL117" s="25">
        <f t="shared" si="151"/>
        <v>355787227</v>
      </c>
      <c r="CM117" s="25">
        <f t="shared" si="152"/>
        <v>0</v>
      </c>
      <c r="CN117" s="25">
        <f t="shared" si="152"/>
        <v>0</v>
      </c>
      <c r="CO117" s="25">
        <f t="shared" si="152"/>
        <v>300000000</v>
      </c>
      <c r="CP117" s="25">
        <f t="shared" si="152"/>
        <v>0</v>
      </c>
      <c r="CQ117" s="25">
        <f t="shared" si="152"/>
        <v>0</v>
      </c>
      <c r="CR117" s="25">
        <f t="shared" si="152"/>
        <v>0</v>
      </c>
      <c r="CS117" s="25">
        <f t="shared" si="153"/>
        <v>0</v>
      </c>
      <c r="CT117" s="25">
        <f t="shared" si="153"/>
        <v>0</v>
      </c>
      <c r="CU117" s="25">
        <f t="shared" si="153"/>
        <v>0</v>
      </c>
      <c r="CV117" s="25">
        <f t="shared" si="154"/>
        <v>0</v>
      </c>
      <c r="CW117" s="25">
        <f t="shared" si="154"/>
        <v>0</v>
      </c>
      <c r="CX117" s="25">
        <f t="shared" si="155"/>
        <v>0</v>
      </c>
      <c r="CY117" s="25">
        <f t="shared" si="155"/>
        <v>0</v>
      </c>
      <c r="CZ117" s="25">
        <f t="shared" si="155"/>
        <v>0</v>
      </c>
      <c r="DA117" s="25"/>
      <c r="DB117" s="25">
        <f t="shared" si="156"/>
        <v>0</v>
      </c>
      <c r="DC117" s="25">
        <f t="shared" si="156"/>
        <v>0</v>
      </c>
      <c r="DD117" s="25">
        <f t="shared" si="156"/>
        <v>55787227</v>
      </c>
    </row>
    <row r="118" spans="1:109" s="62" customFormat="1" ht="90.75" customHeight="1" x14ac:dyDescent="0.25">
      <c r="A118" s="192"/>
      <c r="B118" s="195"/>
      <c r="C118" s="59" t="s">
        <v>339</v>
      </c>
      <c r="D118" s="22" t="s">
        <v>340</v>
      </c>
      <c r="E118" s="93">
        <v>211</v>
      </c>
      <c r="F118" s="24" t="s">
        <v>341</v>
      </c>
      <c r="G118" s="25">
        <f t="shared" si="143"/>
        <v>260641061</v>
      </c>
      <c r="H118" s="28"/>
      <c r="I118" s="58"/>
      <c r="J118" s="25"/>
      <c r="K118" s="25"/>
      <c r="L118" s="25">
        <v>210796645</v>
      </c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>
        <v>49844416</v>
      </c>
      <c r="AA118" s="61">
        <f t="shared" si="116"/>
        <v>0</v>
      </c>
      <c r="AB118" s="25">
        <f t="shared" si="144"/>
        <v>0</v>
      </c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61">
        <f t="shared" si="118"/>
        <v>1</v>
      </c>
      <c r="AW118" s="25">
        <f t="shared" si="145"/>
        <v>260641061</v>
      </c>
      <c r="AX118" s="58">
        <f t="shared" si="146"/>
        <v>0</v>
      </c>
      <c r="AY118" s="58">
        <f t="shared" si="146"/>
        <v>0</v>
      </c>
      <c r="AZ118" s="58">
        <f t="shared" si="146"/>
        <v>0</v>
      </c>
      <c r="BA118" s="58">
        <f t="shared" si="147"/>
        <v>0</v>
      </c>
      <c r="BB118" s="58">
        <f t="shared" si="147"/>
        <v>210796645</v>
      </c>
      <c r="BC118" s="25">
        <f t="shared" si="147"/>
        <v>0</v>
      </c>
      <c r="BD118" s="58">
        <f t="shared" si="147"/>
        <v>0</v>
      </c>
      <c r="BE118" s="58">
        <f t="shared" si="147"/>
        <v>0</v>
      </c>
      <c r="BF118" s="58">
        <f t="shared" si="147"/>
        <v>0</v>
      </c>
      <c r="BG118" s="58">
        <f t="shared" si="147"/>
        <v>0</v>
      </c>
      <c r="BH118" s="58">
        <f t="shared" si="147"/>
        <v>0</v>
      </c>
      <c r="BI118" s="58">
        <f t="shared" si="147"/>
        <v>0</v>
      </c>
      <c r="BJ118" s="58">
        <f t="shared" si="147"/>
        <v>0</v>
      </c>
      <c r="BK118" s="58">
        <f t="shared" si="147"/>
        <v>0</v>
      </c>
      <c r="BL118" s="58">
        <f t="shared" si="147"/>
        <v>0</v>
      </c>
      <c r="BM118" s="58"/>
      <c r="BN118" s="58"/>
      <c r="BO118" s="25">
        <f t="shared" si="148"/>
        <v>0</v>
      </c>
      <c r="BP118" s="58">
        <f t="shared" si="149"/>
        <v>49844416</v>
      </c>
      <c r="BQ118" s="61">
        <f t="shared" si="124"/>
        <v>0</v>
      </c>
      <c r="BR118" s="25">
        <f t="shared" si="150"/>
        <v>0</v>
      </c>
      <c r="BS118" s="58"/>
      <c r="BT118" s="58"/>
      <c r="BU118" s="58"/>
      <c r="BV118" s="58"/>
      <c r="BW118" s="58"/>
      <c r="BX118" s="58"/>
      <c r="BY118" s="58"/>
      <c r="BZ118" s="58"/>
      <c r="CA118" s="58"/>
      <c r="CB118" s="58"/>
      <c r="CC118" s="58"/>
      <c r="CD118" s="58"/>
      <c r="CE118" s="58"/>
      <c r="CF118" s="58"/>
      <c r="CG118" s="58"/>
      <c r="CH118" s="58"/>
      <c r="CI118" s="58"/>
      <c r="CJ118" s="58"/>
      <c r="CK118" s="61">
        <f t="shared" si="126"/>
        <v>1</v>
      </c>
      <c r="CL118" s="25">
        <f t="shared" si="151"/>
        <v>260641061</v>
      </c>
      <c r="CM118" s="25">
        <f t="shared" si="152"/>
        <v>0</v>
      </c>
      <c r="CN118" s="58">
        <f t="shared" si="152"/>
        <v>0</v>
      </c>
      <c r="CO118" s="58">
        <f t="shared" si="152"/>
        <v>0</v>
      </c>
      <c r="CP118" s="58">
        <f t="shared" si="152"/>
        <v>0</v>
      </c>
      <c r="CQ118" s="58">
        <f t="shared" si="152"/>
        <v>210796645</v>
      </c>
      <c r="CR118" s="25">
        <f t="shared" si="152"/>
        <v>0</v>
      </c>
      <c r="CS118" s="58">
        <f t="shared" si="153"/>
        <v>0</v>
      </c>
      <c r="CT118" s="58">
        <f t="shared" si="153"/>
        <v>0</v>
      </c>
      <c r="CU118" s="25">
        <f t="shared" si="153"/>
        <v>0</v>
      </c>
      <c r="CV118" s="58">
        <f t="shared" si="154"/>
        <v>0</v>
      </c>
      <c r="CW118" s="58">
        <f t="shared" si="154"/>
        <v>0</v>
      </c>
      <c r="CX118" s="58">
        <f t="shared" si="155"/>
        <v>0</v>
      </c>
      <c r="CY118" s="58">
        <f t="shared" si="155"/>
        <v>0</v>
      </c>
      <c r="CZ118" s="58">
        <f t="shared" si="155"/>
        <v>0</v>
      </c>
      <c r="DA118" s="58"/>
      <c r="DB118" s="58">
        <f t="shared" si="156"/>
        <v>0</v>
      </c>
      <c r="DC118" s="58">
        <f t="shared" si="156"/>
        <v>0</v>
      </c>
      <c r="DD118" s="58">
        <f t="shared" si="156"/>
        <v>49844416</v>
      </c>
    </row>
    <row r="119" spans="1:109" ht="41.25" customHeight="1" x14ac:dyDescent="0.25">
      <c r="A119" s="192"/>
      <c r="B119" s="195"/>
      <c r="C119" s="52" t="s">
        <v>342</v>
      </c>
      <c r="D119" s="53" t="s">
        <v>343</v>
      </c>
      <c r="E119" s="94">
        <v>211</v>
      </c>
      <c r="F119" s="24" t="s">
        <v>344</v>
      </c>
      <c r="G119" s="25">
        <f t="shared" si="143"/>
        <v>3000000</v>
      </c>
      <c r="H119" s="33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>
        <v>3000000</v>
      </c>
      <c r="AA119" s="26">
        <f t="shared" si="116"/>
        <v>9.3333333333333338E-2</v>
      </c>
      <c r="AB119" s="25">
        <f t="shared" si="144"/>
        <v>280000</v>
      </c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58">
        <f>+'[1]ENERO 2017'!$T$62</f>
        <v>280000</v>
      </c>
      <c r="AV119" s="26">
        <f t="shared" si="118"/>
        <v>0.90666666666666662</v>
      </c>
      <c r="AW119" s="25">
        <f t="shared" si="145"/>
        <v>2720000</v>
      </c>
      <c r="AX119" s="25">
        <f t="shared" si="146"/>
        <v>0</v>
      </c>
      <c r="AY119" s="25">
        <f t="shared" si="146"/>
        <v>0</v>
      </c>
      <c r="AZ119" s="25">
        <f t="shared" si="146"/>
        <v>0</v>
      </c>
      <c r="BA119" s="25">
        <f t="shared" si="147"/>
        <v>0</v>
      </c>
      <c r="BB119" s="25">
        <f t="shared" si="147"/>
        <v>0</v>
      </c>
      <c r="BC119" s="25">
        <f t="shared" si="147"/>
        <v>0</v>
      </c>
      <c r="BD119" s="25">
        <f t="shared" si="147"/>
        <v>0</v>
      </c>
      <c r="BE119" s="25">
        <f t="shared" si="147"/>
        <v>0</v>
      </c>
      <c r="BF119" s="25">
        <f t="shared" si="147"/>
        <v>0</v>
      </c>
      <c r="BG119" s="25">
        <f t="shared" si="147"/>
        <v>0</v>
      </c>
      <c r="BH119" s="25">
        <f t="shared" si="147"/>
        <v>0</v>
      </c>
      <c r="BI119" s="25">
        <f t="shared" si="147"/>
        <v>0</v>
      </c>
      <c r="BJ119" s="25">
        <f t="shared" si="147"/>
        <v>0</v>
      </c>
      <c r="BK119" s="25">
        <f t="shared" si="147"/>
        <v>0</v>
      </c>
      <c r="BL119" s="25">
        <f t="shared" si="147"/>
        <v>0</v>
      </c>
      <c r="BM119" s="25"/>
      <c r="BN119" s="25"/>
      <c r="BO119" s="25">
        <f t="shared" si="148"/>
        <v>0</v>
      </c>
      <c r="BP119" s="25">
        <f t="shared" si="149"/>
        <v>2720000</v>
      </c>
      <c r="BQ119" s="26">
        <f t="shared" si="124"/>
        <v>0</v>
      </c>
      <c r="BR119" s="25">
        <f t="shared" si="150"/>
        <v>0</v>
      </c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6">
        <f t="shared" si="126"/>
        <v>1</v>
      </c>
      <c r="CL119" s="25">
        <f t="shared" si="151"/>
        <v>3000000</v>
      </c>
      <c r="CM119" s="25">
        <f t="shared" si="152"/>
        <v>0</v>
      </c>
      <c r="CN119" s="25">
        <f t="shared" si="152"/>
        <v>0</v>
      </c>
      <c r="CO119" s="25">
        <f t="shared" si="152"/>
        <v>0</v>
      </c>
      <c r="CP119" s="25">
        <f t="shared" si="152"/>
        <v>0</v>
      </c>
      <c r="CQ119" s="25">
        <f t="shared" si="152"/>
        <v>0</v>
      </c>
      <c r="CR119" s="25">
        <f t="shared" si="152"/>
        <v>0</v>
      </c>
      <c r="CS119" s="25">
        <f t="shared" si="153"/>
        <v>0</v>
      </c>
      <c r="CT119" s="25">
        <f t="shared" si="153"/>
        <v>0</v>
      </c>
      <c r="CU119" s="25">
        <f t="shared" si="153"/>
        <v>0</v>
      </c>
      <c r="CV119" s="25">
        <f t="shared" si="154"/>
        <v>0</v>
      </c>
      <c r="CW119" s="25">
        <f t="shared" si="154"/>
        <v>0</v>
      </c>
      <c r="CX119" s="25">
        <f t="shared" si="155"/>
        <v>0</v>
      </c>
      <c r="CY119" s="25">
        <f t="shared" si="155"/>
        <v>0</v>
      </c>
      <c r="CZ119" s="25">
        <f t="shared" si="155"/>
        <v>0</v>
      </c>
      <c r="DA119" s="25"/>
      <c r="DB119" s="25">
        <f t="shared" si="156"/>
        <v>0</v>
      </c>
      <c r="DC119" s="25">
        <f t="shared" si="156"/>
        <v>0</v>
      </c>
      <c r="DD119" s="25">
        <f t="shared" si="156"/>
        <v>3000000</v>
      </c>
    </row>
    <row r="120" spans="1:109" ht="36" customHeight="1" x14ac:dyDescent="0.25">
      <c r="A120" s="192"/>
      <c r="B120" s="195"/>
      <c r="C120" s="52" t="s">
        <v>345</v>
      </c>
      <c r="D120" s="22" t="s">
        <v>346</v>
      </c>
      <c r="E120" s="94">
        <v>211</v>
      </c>
      <c r="F120" s="24" t="s">
        <v>347</v>
      </c>
      <c r="G120" s="25">
        <f t="shared" si="143"/>
        <v>4000000</v>
      </c>
      <c r="H120" s="33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>
        <v>4000000</v>
      </c>
      <c r="AA120" s="26">
        <f t="shared" si="116"/>
        <v>0.5</v>
      </c>
      <c r="AB120" s="25">
        <f t="shared" si="144"/>
        <v>2000000</v>
      </c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>
        <f>+'[1]ENERO 2017'!$T$68</f>
        <v>2000000</v>
      </c>
      <c r="AV120" s="26">
        <f t="shared" si="118"/>
        <v>0.5</v>
      </c>
      <c r="AW120" s="25">
        <f t="shared" si="145"/>
        <v>2000000</v>
      </c>
      <c r="AX120" s="25">
        <f t="shared" si="146"/>
        <v>0</v>
      </c>
      <c r="AY120" s="25">
        <f t="shared" si="146"/>
        <v>0</v>
      </c>
      <c r="AZ120" s="25">
        <f t="shared" si="146"/>
        <v>0</v>
      </c>
      <c r="BA120" s="25">
        <f t="shared" si="147"/>
        <v>0</v>
      </c>
      <c r="BB120" s="25">
        <f t="shared" si="147"/>
        <v>0</v>
      </c>
      <c r="BC120" s="25">
        <f t="shared" si="147"/>
        <v>0</v>
      </c>
      <c r="BD120" s="25">
        <f t="shared" si="147"/>
        <v>0</v>
      </c>
      <c r="BE120" s="25">
        <f t="shared" si="147"/>
        <v>0</v>
      </c>
      <c r="BF120" s="25">
        <f t="shared" si="147"/>
        <v>0</v>
      </c>
      <c r="BG120" s="25">
        <f t="shared" si="147"/>
        <v>0</v>
      </c>
      <c r="BH120" s="25">
        <f t="shared" si="147"/>
        <v>0</v>
      </c>
      <c r="BI120" s="25">
        <f t="shared" si="147"/>
        <v>0</v>
      </c>
      <c r="BJ120" s="25">
        <f t="shared" si="147"/>
        <v>0</v>
      </c>
      <c r="BK120" s="25">
        <f t="shared" si="147"/>
        <v>0</v>
      </c>
      <c r="BL120" s="25">
        <f t="shared" si="147"/>
        <v>0</v>
      </c>
      <c r="BM120" s="25"/>
      <c r="BN120" s="25"/>
      <c r="BO120" s="25">
        <f t="shared" si="148"/>
        <v>0</v>
      </c>
      <c r="BP120" s="25">
        <f t="shared" si="149"/>
        <v>2000000</v>
      </c>
      <c r="BQ120" s="26">
        <f t="shared" si="124"/>
        <v>0</v>
      </c>
      <c r="BR120" s="25">
        <f t="shared" si="150"/>
        <v>0</v>
      </c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6">
        <f t="shared" si="126"/>
        <v>1</v>
      </c>
      <c r="CL120" s="25">
        <f t="shared" si="151"/>
        <v>4000000</v>
      </c>
      <c r="CM120" s="25">
        <f t="shared" si="152"/>
        <v>0</v>
      </c>
      <c r="CN120" s="25">
        <f t="shared" si="152"/>
        <v>0</v>
      </c>
      <c r="CO120" s="25">
        <f t="shared" si="152"/>
        <v>0</v>
      </c>
      <c r="CP120" s="25">
        <f t="shared" si="152"/>
        <v>0</v>
      </c>
      <c r="CQ120" s="25">
        <f t="shared" si="152"/>
        <v>0</v>
      </c>
      <c r="CR120" s="25">
        <f t="shared" si="152"/>
        <v>0</v>
      </c>
      <c r="CS120" s="25">
        <f t="shared" si="153"/>
        <v>0</v>
      </c>
      <c r="CT120" s="25">
        <f t="shared" si="153"/>
        <v>0</v>
      </c>
      <c r="CU120" s="25">
        <f t="shared" si="153"/>
        <v>0</v>
      </c>
      <c r="CV120" s="25">
        <f t="shared" si="154"/>
        <v>0</v>
      </c>
      <c r="CW120" s="25">
        <f t="shared" si="154"/>
        <v>0</v>
      </c>
      <c r="CX120" s="25">
        <f t="shared" si="155"/>
        <v>0</v>
      </c>
      <c r="CY120" s="25">
        <f t="shared" si="155"/>
        <v>0</v>
      </c>
      <c r="CZ120" s="25">
        <f t="shared" si="155"/>
        <v>0</v>
      </c>
      <c r="DA120" s="25"/>
      <c r="DB120" s="25">
        <f t="shared" si="156"/>
        <v>0</v>
      </c>
      <c r="DC120" s="25">
        <f t="shared" si="156"/>
        <v>0</v>
      </c>
      <c r="DD120" s="25">
        <f t="shared" si="156"/>
        <v>4000000</v>
      </c>
    </row>
    <row r="121" spans="1:109" ht="44.25" customHeight="1" x14ac:dyDescent="0.25">
      <c r="A121" s="192"/>
      <c r="B121" s="195"/>
      <c r="C121" s="52" t="s">
        <v>348</v>
      </c>
      <c r="D121" s="22" t="s">
        <v>349</v>
      </c>
      <c r="E121" s="94">
        <v>211</v>
      </c>
      <c r="F121" s="24" t="s">
        <v>350</v>
      </c>
      <c r="G121" s="25">
        <f t="shared" si="143"/>
        <v>450000000</v>
      </c>
      <c r="H121" s="33"/>
      <c r="I121" s="25"/>
      <c r="J121" s="25">
        <v>450000000</v>
      </c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6">
        <f t="shared" si="116"/>
        <v>0</v>
      </c>
      <c r="AB121" s="25">
        <f t="shared" si="144"/>
        <v>0</v>
      </c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6">
        <f t="shared" si="118"/>
        <v>1</v>
      </c>
      <c r="AW121" s="25">
        <f t="shared" si="145"/>
        <v>450000000</v>
      </c>
      <c r="AX121" s="25">
        <f t="shared" si="146"/>
        <v>0</v>
      </c>
      <c r="AY121" s="25">
        <f t="shared" si="146"/>
        <v>0</v>
      </c>
      <c r="AZ121" s="25">
        <f t="shared" si="146"/>
        <v>450000000</v>
      </c>
      <c r="BA121" s="25">
        <f t="shared" si="147"/>
        <v>0</v>
      </c>
      <c r="BB121" s="25">
        <f t="shared" si="147"/>
        <v>0</v>
      </c>
      <c r="BC121" s="25">
        <f t="shared" si="147"/>
        <v>0</v>
      </c>
      <c r="BD121" s="25">
        <f t="shared" si="147"/>
        <v>0</v>
      </c>
      <c r="BE121" s="25">
        <f t="shared" si="147"/>
        <v>0</v>
      </c>
      <c r="BF121" s="25">
        <f t="shared" si="147"/>
        <v>0</v>
      </c>
      <c r="BG121" s="25">
        <f t="shared" si="147"/>
        <v>0</v>
      </c>
      <c r="BH121" s="25">
        <f t="shared" si="147"/>
        <v>0</v>
      </c>
      <c r="BI121" s="25">
        <f t="shared" si="147"/>
        <v>0</v>
      </c>
      <c r="BJ121" s="25">
        <f t="shared" si="147"/>
        <v>0</v>
      </c>
      <c r="BK121" s="25">
        <f t="shared" si="147"/>
        <v>0</v>
      </c>
      <c r="BL121" s="25">
        <f t="shared" si="147"/>
        <v>0</v>
      </c>
      <c r="BM121" s="25"/>
      <c r="BN121" s="25"/>
      <c r="BO121" s="25">
        <f t="shared" si="148"/>
        <v>0</v>
      </c>
      <c r="BP121" s="25">
        <f t="shared" si="149"/>
        <v>0</v>
      </c>
      <c r="BQ121" s="26">
        <f t="shared" si="124"/>
        <v>0</v>
      </c>
      <c r="BR121" s="25">
        <f t="shared" si="150"/>
        <v>0</v>
      </c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6">
        <f t="shared" si="126"/>
        <v>1</v>
      </c>
      <c r="CL121" s="25">
        <f t="shared" si="151"/>
        <v>450000000</v>
      </c>
      <c r="CM121" s="25">
        <f t="shared" si="152"/>
        <v>0</v>
      </c>
      <c r="CN121" s="25">
        <f t="shared" si="152"/>
        <v>0</v>
      </c>
      <c r="CO121" s="25">
        <f t="shared" si="152"/>
        <v>450000000</v>
      </c>
      <c r="CP121" s="25">
        <f t="shared" si="152"/>
        <v>0</v>
      </c>
      <c r="CQ121" s="25">
        <f t="shared" si="152"/>
        <v>0</v>
      </c>
      <c r="CR121" s="25">
        <f t="shared" si="152"/>
        <v>0</v>
      </c>
      <c r="CS121" s="25">
        <f t="shared" si="153"/>
        <v>0</v>
      </c>
      <c r="CT121" s="25">
        <f t="shared" si="153"/>
        <v>0</v>
      </c>
      <c r="CU121" s="25">
        <f t="shared" si="153"/>
        <v>0</v>
      </c>
      <c r="CV121" s="25">
        <f t="shared" si="154"/>
        <v>0</v>
      </c>
      <c r="CW121" s="25">
        <f t="shared" si="154"/>
        <v>0</v>
      </c>
      <c r="CX121" s="25">
        <f t="shared" si="155"/>
        <v>0</v>
      </c>
      <c r="CY121" s="25">
        <f t="shared" si="155"/>
        <v>0</v>
      </c>
      <c r="CZ121" s="25">
        <f t="shared" si="155"/>
        <v>0</v>
      </c>
      <c r="DA121" s="25"/>
      <c r="DB121" s="25">
        <f t="shared" si="156"/>
        <v>0</v>
      </c>
      <c r="DC121" s="25">
        <f t="shared" si="156"/>
        <v>0</v>
      </c>
      <c r="DD121" s="25">
        <f t="shared" si="156"/>
        <v>0</v>
      </c>
    </row>
    <row r="122" spans="1:109" ht="31.5" customHeight="1" x14ac:dyDescent="0.25">
      <c r="A122" s="192"/>
      <c r="B122" s="195"/>
      <c r="C122" s="52" t="s">
        <v>351</v>
      </c>
      <c r="D122" s="22" t="s">
        <v>352</v>
      </c>
      <c r="E122" s="94">
        <v>211</v>
      </c>
      <c r="F122" s="24" t="s">
        <v>353</v>
      </c>
      <c r="G122" s="25">
        <f t="shared" si="143"/>
        <v>265000000</v>
      </c>
      <c r="H122" s="33"/>
      <c r="I122" s="25">
        <v>112000000</v>
      </c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>
        <v>153000000</v>
      </c>
      <c r="V122" s="25"/>
      <c r="W122" s="25"/>
      <c r="X122" s="25"/>
      <c r="Y122" s="25"/>
      <c r="Z122" s="25"/>
      <c r="AA122" s="26">
        <f t="shared" si="116"/>
        <v>0.61635801886792452</v>
      </c>
      <c r="AB122" s="25">
        <f t="shared" si="144"/>
        <v>163334875</v>
      </c>
      <c r="AC122" s="25"/>
      <c r="AD122" s="25">
        <f>+'[1]ENERO 2017'!$K$81</f>
        <v>112000000</v>
      </c>
      <c r="AE122" s="25"/>
      <c r="AF122" s="25"/>
      <c r="AG122" s="25"/>
      <c r="AH122" s="25"/>
      <c r="AI122" s="25"/>
      <c r="AJ122" s="25"/>
      <c r="AK122" s="25"/>
      <c r="AL122" s="25"/>
      <c r="AM122" s="25"/>
      <c r="AN122" s="25">
        <f>+'[1]ENERO 2017'!$P$81</f>
        <v>51334875</v>
      </c>
      <c r="AO122" s="25"/>
      <c r="AP122" s="25"/>
      <c r="AQ122" s="25"/>
      <c r="AR122" s="25"/>
      <c r="AS122" s="25"/>
      <c r="AT122" s="25"/>
      <c r="AU122" s="25"/>
      <c r="AV122" s="26">
        <f t="shared" si="118"/>
        <v>0.38364198113207548</v>
      </c>
      <c r="AW122" s="25">
        <f t="shared" si="145"/>
        <v>101665125</v>
      </c>
      <c r="AX122" s="25">
        <f t="shared" si="146"/>
        <v>0</v>
      </c>
      <c r="AY122" s="25">
        <f t="shared" si="146"/>
        <v>0</v>
      </c>
      <c r="AZ122" s="25">
        <f t="shared" si="146"/>
        <v>0</v>
      </c>
      <c r="BA122" s="25">
        <f t="shared" si="147"/>
        <v>0</v>
      </c>
      <c r="BB122" s="25">
        <f t="shared" si="147"/>
        <v>0</v>
      </c>
      <c r="BC122" s="25">
        <f t="shared" si="147"/>
        <v>0</v>
      </c>
      <c r="BD122" s="25">
        <f t="shared" si="147"/>
        <v>0</v>
      </c>
      <c r="BE122" s="25">
        <f t="shared" si="147"/>
        <v>0</v>
      </c>
      <c r="BF122" s="25">
        <f t="shared" si="147"/>
        <v>0</v>
      </c>
      <c r="BG122" s="25">
        <f t="shared" si="147"/>
        <v>0</v>
      </c>
      <c r="BH122" s="25">
        <f t="shared" si="147"/>
        <v>0</v>
      </c>
      <c r="BI122" s="25">
        <f t="shared" si="147"/>
        <v>-51334875</v>
      </c>
      <c r="BJ122" s="25">
        <f t="shared" si="147"/>
        <v>0</v>
      </c>
      <c r="BK122" s="25">
        <f t="shared" si="147"/>
        <v>153000000</v>
      </c>
      <c r="BL122" s="25">
        <f t="shared" si="147"/>
        <v>0</v>
      </c>
      <c r="BM122" s="25"/>
      <c r="BN122" s="25"/>
      <c r="BO122" s="25">
        <f t="shared" si="148"/>
        <v>0</v>
      </c>
      <c r="BP122" s="25">
        <f t="shared" si="149"/>
        <v>0</v>
      </c>
      <c r="BQ122" s="26">
        <f t="shared" si="124"/>
        <v>0.48477460377358489</v>
      </c>
      <c r="BR122" s="25">
        <f t="shared" si="150"/>
        <v>128465270</v>
      </c>
      <c r="BS122" s="25"/>
      <c r="BT122" s="25">
        <f>+'[1]ENERO 2017'!$H$84</f>
        <v>110832974</v>
      </c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>
        <f>+'[1]ENERO 2017'!$H$82</f>
        <v>17632296</v>
      </c>
      <c r="CF122" s="25"/>
      <c r="CG122" s="25"/>
      <c r="CH122" s="25"/>
      <c r="CI122" s="25"/>
      <c r="CJ122" s="25"/>
      <c r="CK122" s="26">
        <f t="shared" si="126"/>
        <v>0.51522539622641506</v>
      </c>
      <c r="CL122" s="25">
        <f t="shared" si="151"/>
        <v>136534730</v>
      </c>
      <c r="CM122" s="25">
        <f t="shared" si="152"/>
        <v>0</v>
      </c>
      <c r="CN122" s="25">
        <f t="shared" si="152"/>
        <v>1167026</v>
      </c>
      <c r="CO122" s="25">
        <f t="shared" si="152"/>
        <v>0</v>
      </c>
      <c r="CP122" s="25">
        <f t="shared" si="152"/>
        <v>0</v>
      </c>
      <c r="CQ122" s="25">
        <f t="shared" si="152"/>
        <v>0</v>
      </c>
      <c r="CR122" s="25">
        <f t="shared" si="152"/>
        <v>0</v>
      </c>
      <c r="CS122" s="25">
        <f t="shared" si="153"/>
        <v>0</v>
      </c>
      <c r="CT122" s="25">
        <f t="shared" si="153"/>
        <v>0</v>
      </c>
      <c r="CU122" s="25">
        <f t="shared" si="153"/>
        <v>0</v>
      </c>
      <c r="CV122" s="25">
        <f t="shared" si="154"/>
        <v>0</v>
      </c>
      <c r="CW122" s="25">
        <f t="shared" si="154"/>
        <v>0</v>
      </c>
      <c r="CX122" s="25">
        <f t="shared" si="155"/>
        <v>0</v>
      </c>
      <c r="CY122" s="25">
        <f t="shared" si="155"/>
        <v>135367704</v>
      </c>
      <c r="CZ122" s="25">
        <f t="shared" si="155"/>
        <v>0</v>
      </c>
      <c r="DA122" s="25"/>
      <c r="DB122" s="25">
        <f t="shared" si="156"/>
        <v>0</v>
      </c>
      <c r="DC122" s="25">
        <f t="shared" si="156"/>
        <v>0</v>
      </c>
      <c r="DD122" s="25">
        <f t="shared" si="156"/>
        <v>0</v>
      </c>
    </row>
    <row r="123" spans="1:109" s="62" customFormat="1" ht="50.25" customHeight="1" x14ac:dyDescent="0.25">
      <c r="A123" s="96"/>
      <c r="B123" s="22" t="s">
        <v>354</v>
      </c>
      <c r="C123" s="59" t="s">
        <v>355</v>
      </c>
      <c r="D123" s="22" t="s">
        <v>356</v>
      </c>
      <c r="E123" s="93" t="s">
        <v>357</v>
      </c>
      <c r="F123" s="24" t="s">
        <v>331</v>
      </c>
      <c r="G123" s="25">
        <f>SUM(H123:Z123)</f>
        <v>333941758</v>
      </c>
      <c r="H123" s="28"/>
      <c r="I123" s="58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>
        <v>300856785</v>
      </c>
      <c r="Y123" s="25">
        <v>33084973</v>
      </c>
      <c r="Z123" s="25"/>
      <c r="AA123" s="61">
        <f t="shared" si="116"/>
        <v>0.62575086521524514</v>
      </c>
      <c r="AB123" s="25">
        <f t="shared" si="144"/>
        <v>208964344</v>
      </c>
      <c r="AC123" s="5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>
        <f>+'[1]ENERO 2017'!$R$891</f>
        <v>175879371</v>
      </c>
      <c r="AT123" s="58">
        <f>+'[1]ENERO 2017'!$S$891</f>
        <v>33084973</v>
      </c>
      <c r="AU123" s="58"/>
      <c r="AV123" s="61">
        <f t="shared" si="118"/>
        <v>0.37424913478475486</v>
      </c>
      <c r="AW123" s="25">
        <f t="shared" si="145"/>
        <v>124977414</v>
      </c>
      <c r="AX123" s="58"/>
      <c r="AY123" s="58"/>
      <c r="AZ123" s="58"/>
      <c r="BA123" s="58"/>
      <c r="BB123" s="58"/>
      <c r="BC123" s="58"/>
      <c r="BD123" s="58"/>
      <c r="BE123" s="58"/>
      <c r="BF123" s="58"/>
      <c r="BG123" s="58"/>
      <c r="BH123" s="58"/>
      <c r="BI123" s="58"/>
      <c r="BJ123" s="58">
        <f>T123-AO123</f>
        <v>0</v>
      </c>
      <c r="BK123" s="58"/>
      <c r="BL123" s="58"/>
      <c r="BM123" s="58"/>
      <c r="BN123" s="58">
        <f>X123-AS123</f>
        <v>124977414</v>
      </c>
      <c r="BO123" s="25">
        <f t="shared" si="148"/>
        <v>0</v>
      </c>
      <c r="BP123" s="58"/>
      <c r="BQ123" s="61">
        <f t="shared" si="124"/>
        <v>0.6228598700735114</v>
      </c>
      <c r="BR123" s="25">
        <f t="shared" si="150"/>
        <v>207998920</v>
      </c>
      <c r="BS123" s="58"/>
      <c r="BT123" s="58"/>
      <c r="BU123" s="58"/>
      <c r="BV123" s="58"/>
      <c r="BW123" s="58"/>
      <c r="BX123" s="58"/>
      <c r="BY123" s="58"/>
      <c r="BZ123" s="58"/>
      <c r="CA123" s="58"/>
      <c r="CB123" s="58"/>
      <c r="CC123" s="58"/>
      <c r="CD123" s="58"/>
      <c r="CE123" s="58"/>
      <c r="CF123" s="58"/>
      <c r="CG123" s="58"/>
      <c r="CH123" s="58">
        <f>+'[1]ENERO 2017'!$H$892</f>
        <v>175165320</v>
      </c>
      <c r="CI123" s="58">
        <f>+'[1]ENERO 2017'!$H$908</f>
        <v>32833600</v>
      </c>
      <c r="CJ123" s="58"/>
      <c r="CK123" s="61">
        <f t="shared" si="126"/>
        <v>0.3771401299264886</v>
      </c>
      <c r="CL123" s="25">
        <f t="shared" si="151"/>
        <v>125942838</v>
      </c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>
        <f>T123-CD123</f>
        <v>0</v>
      </c>
      <c r="CY123" s="25"/>
      <c r="CZ123" s="25"/>
      <c r="DA123" s="25"/>
      <c r="DB123" s="25">
        <f>X123-CH123</f>
        <v>125691465</v>
      </c>
      <c r="DC123" s="25">
        <f t="shared" si="156"/>
        <v>251373</v>
      </c>
      <c r="DD123" s="25">
        <f t="shared" si="156"/>
        <v>0</v>
      </c>
    </row>
    <row r="124" spans="1:109" ht="36.75" customHeight="1" x14ac:dyDescent="0.25">
      <c r="A124" s="192" t="s">
        <v>322</v>
      </c>
      <c r="B124" s="194" t="s">
        <v>358</v>
      </c>
      <c r="C124" s="52" t="s">
        <v>359</v>
      </c>
      <c r="D124" s="22" t="s">
        <v>360</v>
      </c>
      <c r="E124" s="94">
        <v>510</v>
      </c>
      <c r="F124" s="24" t="s">
        <v>361</v>
      </c>
      <c r="G124" s="25">
        <f t="shared" si="143"/>
        <v>115954283</v>
      </c>
      <c r="H124" s="25"/>
      <c r="I124" s="25">
        <v>115954283</v>
      </c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6">
        <f t="shared" si="116"/>
        <v>0.48710806999686246</v>
      </c>
      <c r="AB124" s="25">
        <f t="shared" si="144"/>
        <v>56482267</v>
      </c>
      <c r="AC124" s="25"/>
      <c r="AD124" s="25">
        <f>+'[1]ENERO 2017'!$K$639</f>
        <v>56482267</v>
      </c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6">
        <f t="shared" si="118"/>
        <v>0.5128919300031376</v>
      </c>
      <c r="AW124" s="25">
        <f t="shared" si="145"/>
        <v>59472016</v>
      </c>
      <c r="AX124" s="25">
        <f t="shared" ref="AX124:AZ126" si="157">H124-AC124</f>
        <v>0</v>
      </c>
      <c r="AY124" s="25">
        <f t="shared" si="157"/>
        <v>59472016</v>
      </c>
      <c r="AZ124" s="25">
        <f t="shared" si="157"/>
        <v>0</v>
      </c>
      <c r="BA124" s="25">
        <f t="shared" ref="BA124:BL126" si="158">+K124-AF124</f>
        <v>0</v>
      </c>
      <c r="BB124" s="25">
        <f t="shared" si="158"/>
        <v>0</v>
      </c>
      <c r="BC124" s="25">
        <f t="shared" si="158"/>
        <v>0</v>
      </c>
      <c r="BD124" s="25">
        <f t="shared" si="158"/>
        <v>0</v>
      </c>
      <c r="BE124" s="25">
        <f t="shared" si="158"/>
        <v>0</v>
      </c>
      <c r="BF124" s="25">
        <f t="shared" si="158"/>
        <v>0</v>
      </c>
      <c r="BG124" s="25">
        <f t="shared" si="158"/>
        <v>0</v>
      </c>
      <c r="BH124" s="25">
        <f t="shared" si="158"/>
        <v>0</v>
      </c>
      <c r="BI124" s="25">
        <f t="shared" si="158"/>
        <v>0</v>
      </c>
      <c r="BJ124" s="25">
        <f t="shared" si="158"/>
        <v>0</v>
      </c>
      <c r="BK124" s="25">
        <f t="shared" si="158"/>
        <v>0</v>
      </c>
      <c r="BL124" s="25">
        <f t="shared" si="158"/>
        <v>0</v>
      </c>
      <c r="BM124" s="25"/>
      <c r="BN124" s="25"/>
      <c r="BO124" s="25">
        <f>Y124-AT124</f>
        <v>0</v>
      </c>
      <c r="BP124" s="25">
        <f>+Z124-AU124</f>
        <v>0</v>
      </c>
      <c r="BQ124" s="26">
        <f t="shared" si="124"/>
        <v>0.48468810763980147</v>
      </c>
      <c r="BR124" s="25">
        <f t="shared" si="150"/>
        <v>56201662</v>
      </c>
      <c r="BS124" s="25"/>
      <c r="BT124" s="25">
        <f>+'[1]ENERO 2017'!$H$637</f>
        <v>56201662</v>
      </c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6">
        <f t="shared" si="126"/>
        <v>0.51531189236019848</v>
      </c>
      <c r="CL124" s="25">
        <f t="shared" si="151"/>
        <v>59752621</v>
      </c>
      <c r="CM124" s="25">
        <f t="shared" ref="CM124:CR126" si="159">H124-BS124</f>
        <v>0</v>
      </c>
      <c r="CN124" s="25">
        <f t="shared" si="159"/>
        <v>59752621</v>
      </c>
      <c r="CO124" s="25">
        <f t="shared" si="159"/>
        <v>0</v>
      </c>
      <c r="CP124" s="25">
        <f t="shared" si="159"/>
        <v>0</v>
      </c>
      <c r="CQ124" s="25">
        <f t="shared" si="159"/>
        <v>0</v>
      </c>
      <c r="CR124" s="25">
        <f t="shared" si="159"/>
        <v>0</v>
      </c>
      <c r="CS124" s="25">
        <f t="shared" ref="CS124:CU126" si="160">+N124-BY124</f>
        <v>0</v>
      </c>
      <c r="CT124" s="25">
        <f t="shared" si="160"/>
        <v>0</v>
      </c>
      <c r="CU124" s="25">
        <f t="shared" si="160"/>
        <v>0</v>
      </c>
      <c r="CV124" s="25">
        <f t="shared" ref="CV124:CW126" si="161">Q124-CB124</f>
        <v>0</v>
      </c>
      <c r="CW124" s="25">
        <f t="shared" si="161"/>
        <v>0</v>
      </c>
      <c r="CX124" s="25">
        <f t="shared" ref="CX124:CZ126" si="162">+T124-CD124</f>
        <v>0</v>
      </c>
      <c r="CY124" s="25">
        <f t="shared" si="162"/>
        <v>0</v>
      </c>
      <c r="CZ124" s="25">
        <f t="shared" si="162"/>
        <v>0</v>
      </c>
      <c r="DA124" s="25"/>
      <c r="DB124" s="25">
        <f t="shared" ref="DB124:DD127" si="163">+X124-CH124</f>
        <v>0</v>
      </c>
      <c r="DC124" s="25">
        <f t="shared" si="163"/>
        <v>0</v>
      </c>
      <c r="DD124" s="25">
        <f t="shared" si="163"/>
        <v>0</v>
      </c>
    </row>
    <row r="125" spans="1:109" ht="51" customHeight="1" x14ac:dyDescent="0.25">
      <c r="A125" s="192"/>
      <c r="B125" s="195"/>
      <c r="C125" s="52" t="s">
        <v>362</v>
      </c>
      <c r="D125" s="22" t="s">
        <v>363</v>
      </c>
      <c r="E125" s="94">
        <v>510</v>
      </c>
      <c r="F125" s="24" t="s">
        <v>361</v>
      </c>
      <c r="G125" s="25">
        <f t="shared" si="143"/>
        <v>134000000</v>
      </c>
      <c r="H125" s="25"/>
      <c r="I125" s="25">
        <v>134000000</v>
      </c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6">
        <f t="shared" si="116"/>
        <v>0.42150945522388061</v>
      </c>
      <c r="AB125" s="25">
        <f t="shared" si="144"/>
        <v>56482267</v>
      </c>
      <c r="AC125" s="25"/>
      <c r="AD125" s="25">
        <f>+'[1]ENERO 2017'!$K$649</f>
        <v>56482267</v>
      </c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6">
        <f t="shared" si="118"/>
        <v>0.57849054477611939</v>
      </c>
      <c r="AW125" s="25">
        <f t="shared" si="145"/>
        <v>77517733</v>
      </c>
      <c r="AX125" s="25">
        <f t="shared" si="157"/>
        <v>0</v>
      </c>
      <c r="AY125" s="25">
        <f t="shared" si="157"/>
        <v>77517733</v>
      </c>
      <c r="AZ125" s="25">
        <f t="shared" si="157"/>
        <v>0</v>
      </c>
      <c r="BA125" s="25">
        <f t="shared" si="158"/>
        <v>0</v>
      </c>
      <c r="BB125" s="25">
        <f t="shared" si="158"/>
        <v>0</v>
      </c>
      <c r="BC125" s="25">
        <f t="shared" si="158"/>
        <v>0</v>
      </c>
      <c r="BD125" s="25">
        <f t="shared" si="158"/>
        <v>0</v>
      </c>
      <c r="BE125" s="25">
        <f t="shared" si="158"/>
        <v>0</v>
      </c>
      <c r="BF125" s="25">
        <f t="shared" si="158"/>
        <v>0</v>
      </c>
      <c r="BG125" s="25">
        <f t="shared" si="158"/>
        <v>0</v>
      </c>
      <c r="BH125" s="25">
        <f t="shared" si="158"/>
        <v>0</v>
      </c>
      <c r="BI125" s="25">
        <f t="shared" si="158"/>
        <v>0</v>
      </c>
      <c r="BJ125" s="25">
        <f t="shared" si="158"/>
        <v>0</v>
      </c>
      <c r="BK125" s="25">
        <f t="shared" si="158"/>
        <v>0</v>
      </c>
      <c r="BL125" s="25">
        <f t="shared" si="158"/>
        <v>0</v>
      </c>
      <c r="BM125" s="25"/>
      <c r="BN125" s="25"/>
      <c r="BO125" s="25">
        <f>Y125-AT125</f>
        <v>0</v>
      </c>
      <c r="BP125" s="25">
        <f>+Z125-AU125</f>
        <v>0</v>
      </c>
      <c r="BQ125" s="26">
        <f t="shared" si="124"/>
        <v>0.42150945522388061</v>
      </c>
      <c r="BR125" s="25">
        <f t="shared" si="150"/>
        <v>56482267</v>
      </c>
      <c r="BS125" s="25"/>
      <c r="BT125" s="25">
        <f>+'[1]ENERO 2017'!$H$647</f>
        <v>56482267</v>
      </c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6">
        <f t="shared" si="126"/>
        <v>0.57849054477611939</v>
      </c>
      <c r="CL125" s="25">
        <f t="shared" si="151"/>
        <v>77517733</v>
      </c>
      <c r="CM125" s="25">
        <f t="shared" si="159"/>
        <v>0</v>
      </c>
      <c r="CN125" s="25">
        <f t="shared" si="159"/>
        <v>77517733</v>
      </c>
      <c r="CO125" s="25">
        <f t="shared" si="159"/>
        <v>0</v>
      </c>
      <c r="CP125" s="25">
        <f t="shared" si="159"/>
        <v>0</v>
      </c>
      <c r="CQ125" s="25">
        <f t="shared" si="159"/>
        <v>0</v>
      </c>
      <c r="CR125" s="25">
        <f t="shared" si="159"/>
        <v>0</v>
      </c>
      <c r="CS125" s="25">
        <f t="shared" si="160"/>
        <v>0</v>
      </c>
      <c r="CT125" s="25">
        <f t="shared" si="160"/>
        <v>0</v>
      </c>
      <c r="CU125" s="25">
        <f t="shared" si="160"/>
        <v>0</v>
      </c>
      <c r="CV125" s="25">
        <f t="shared" si="161"/>
        <v>0</v>
      </c>
      <c r="CW125" s="25">
        <f t="shared" si="161"/>
        <v>0</v>
      </c>
      <c r="CX125" s="25">
        <f t="shared" si="162"/>
        <v>0</v>
      </c>
      <c r="CY125" s="25">
        <f t="shared" si="162"/>
        <v>0</v>
      </c>
      <c r="CZ125" s="25">
        <f t="shared" si="162"/>
        <v>0</v>
      </c>
      <c r="DA125" s="25"/>
      <c r="DB125" s="25">
        <f t="shared" si="163"/>
        <v>0</v>
      </c>
      <c r="DC125" s="25">
        <f t="shared" si="163"/>
        <v>0</v>
      </c>
      <c r="DD125" s="25">
        <f t="shared" si="163"/>
        <v>0</v>
      </c>
    </row>
    <row r="126" spans="1:109" ht="38.25" customHeight="1" x14ac:dyDescent="0.25">
      <c r="A126" s="192"/>
      <c r="B126" s="196"/>
      <c r="C126" s="52" t="s">
        <v>364</v>
      </c>
      <c r="D126" s="22" t="s">
        <v>365</v>
      </c>
      <c r="E126" s="94">
        <v>510</v>
      </c>
      <c r="F126" s="24" t="s">
        <v>361</v>
      </c>
      <c r="G126" s="25">
        <f t="shared" si="143"/>
        <v>31000000</v>
      </c>
      <c r="H126" s="25"/>
      <c r="I126" s="25">
        <v>31000000</v>
      </c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6">
        <f>+AB126/G126</f>
        <v>0</v>
      </c>
      <c r="AB126" s="25">
        <f t="shared" si="144"/>
        <v>0</v>
      </c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6">
        <f t="shared" si="118"/>
        <v>1</v>
      </c>
      <c r="AW126" s="25">
        <f t="shared" si="145"/>
        <v>31000000</v>
      </c>
      <c r="AX126" s="25">
        <f t="shared" si="157"/>
        <v>0</v>
      </c>
      <c r="AY126" s="25">
        <f t="shared" si="157"/>
        <v>31000000</v>
      </c>
      <c r="AZ126" s="25">
        <f t="shared" si="157"/>
        <v>0</v>
      </c>
      <c r="BA126" s="25">
        <f t="shared" si="158"/>
        <v>0</v>
      </c>
      <c r="BB126" s="25">
        <f t="shared" si="158"/>
        <v>0</v>
      </c>
      <c r="BC126" s="25">
        <f t="shared" si="158"/>
        <v>0</v>
      </c>
      <c r="BD126" s="25">
        <f t="shared" si="158"/>
        <v>0</v>
      </c>
      <c r="BE126" s="25">
        <f t="shared" si="158"/>
        <v>0</v>
      </c>
      <c r="BF126" s="25">
        <f t="shared" si="158"/>
        <v>0</v>
      </c>
      <c r="BG126" s="25">
        <f t="shared" si="158"/>
        <v>0</v>
      </c>
      <c r="BH126" s="25">
        <f t="shared" si="158"/>
        <v>0</v>
      </c>
      <c r="BI126" s="25">
        <f t="shared" si="158"/>
        <v>0</v>
      </c>
      <c r="BJ126" s="25">
        <f t="shared" si="158"/>
        <v>0</v>
      </c>
      <c r="BK126" s="25">
        <f t="shared" si="158"/>
        <v>0</v>
      </c>
      <c r="BL126" s="25">
        <f t="shared" si="158"/>
        <v>0</v>
      </c>
      <c r="BM126" s="25"/>
      <c r="BN126" s="25"/>
      <c r="BO126" s="25">
        <f>Y126-AT126</f>
        <v>0</v>
      </c>
      <c r="BP126" s="25">
        <f>+Z126-AU126</f>
        <v>0</v>
      </c>
      <c r="BQ126" s="26">
        <f t="shared" si="124"/>
        <v>0</v>
      </c>
      <c r="BR126" s="25">
        <f t="shared" si="150"/>
        <v>0</v>
      </c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6">
        <f t="shared" si="126"/>
        <v>1</v>
      </c>
      <c r="CL126" s="25">
        <f t="shared" si="151"/>
        <v>31000000</v>
      </c>
      <c r="CM126" s="25">
        <f t="shared" si="159"/>
        <v>0</v>
      </c>
      <c r="CN126" s="25">
        <f t="shared" si="159"/>
        <v>31000000</v>
      </c>
      <c r="CO126" s="25">
        <f t="shared" si="159"/>
        <v>0</v>
      </c>
      <c r="CP126" s="25">
        <f t="shared" si="159"/>
        <v>0</v>
      </c>
      <c r="CQ126" s="25">
        <f t="shared" si="159"/>
        <v>0</v>
      </c>
      <c r="CR126" s="25">
        <f t="shared" si="159"/>
        <v>0</v>
      </c>
      <c r="CS126" s="25">
        <f t="shared" si="160"/>
        <v>0</v>
      </c>
      <c r="CT126" s="25">
        <f t="shared" si="160"/>
        <v>0</v>
      </c>
      <c r="CU126" s="25">
        <f t="shared" si="160"/>
        <v>0</v>
      </c>
      <c r="CV126" s="25">
        <f t="shared" si="161"/>
        <v>0</v>
      </c>
      <c r="CW126" s="25">
        <f t="shared" si="161"/>
        <v>0</v>
      </c>
      <c r="CX126" s="25">
        <f t="shared" si="162"/>
        <v>0</v>
      </c>
      <c r="CY126" s="25">
        <f t="shared" si="162"/>
        <v>0</v>
      </c>
      <c r="CZ126" s="25">
        <f t="shared" si="162"/>
        <v>0</v>
      </c>
      <c r="DA126" s="25"/>
      <c r="DB126" s="25">
        <f t="shared" si="163"/>
        <v>0</v>
      </c>
      <c r="DC126" s="25">
        <f t="shared" si="163"/>
        <v>0</v>
      </c>
      <c r="DD126" s="25">
        <f t="shared" si="163"/>
        <v>0</v>
      </c>
    </row>
    <row r="127" spans="1:109" ht="32.25" customHeight="1" x14ac:dyDescent="0.25">
      <c r="A127" s="192"/>
      <c r="B127" s="92"/>
      <c r="C127" s="52" t="s">
        <v>366</v>
      </c>
      <c r="D127" s="22" t="s">
        <v>367</v>
      </c>
      <c r="E127" s="94">
        <v>510</v>
      </c>
      <c r="F127" s="24" t="s">
        <v>92</v>
      </c>
      <c r="G127" s="25">
        <f t="shared" si="143"/>
        <v>2000000</v>
      </c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>
        <v>2000000</v>
      </c>
      <c r="AA127" s="26">
        <f t="shared" ref="AA127" si="164">+AB127/G127</f>
        <v>0</v>
      </c>
      <c r="AB127" s="25">
        <f t="shared" si="144"/>
        <v>0</v>
      </c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6">
        <f>1-AA127</f>
        <v>1</v>
      </c>
      <c r="AW127" s="25">
        <f t="shared" si="145"/>
        <v>2000000</v>
      </c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>
        <f t="shared" ref="BP127" si="165">+Z127-AU127</f>
        <v>2000000</v>
      </c>
      <c r="BQ127" s="26">
        <f t="shared" si="124"/>
        <v>0</v>
      </c>
      <c r="BR127" s="25">
        <f t="shared" si="150"/>
        <v>0</v>
      </c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6">
        <f t="shared" si="126"/>
        <v>1</v>
      </c>
      <c r="CL127" s="25">
        <f t="shared" si="151"/>
        <v>2000000</v>
      </c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>
        <f t="shared" si="163"/>
        <v>2000000</v>
      </c>
    </row>
    <row r="128" spans="1:109" ht="39" customHeight="1" x14ac:dyDescent="0.25">
      <c r="A128" s="192"/>
      <c r="B128" s="92" t="s">
        <v>368</v>
      </c>
      <c r="C128" s="52" t="s">
        <v>369</v>
      </c>
      <c r="D128" s="22" t="s">
        <v>370</v>
      </c>
      <c r="E128" s="94">
        <v>510</v>
      </c>
      <c r="F128" s="24" t="s">
        <v>371</v>
      </c>
      <c r="G128" s="25">
        <f t="shared" si="143"/>
        <v>50000000</v>
      </c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>
        <v>50000000</v>
      </c>
      <c r="V128" s="25"/>
      <c r="W128" s="25"/>
      <c r="X128" s="25"/>
      <c r="Y128" s="25"/>
      <c r="Z128" s="25"/>
      <c r="AA128" s="26">
        <f t="shared" si="116"/>
        <v>0.18867999999999999</v>
      </c>
      <c r="AB128" s="25">
        <f>SUM(AC128:AU128)</f>
        <v>9434000</v>
      </c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>
        <f>+'[1]ENERO 2017'!$P$676</f>
        <v>9434000</v>
      </c>
      <c r="AO128" s="25"/>
      <c r="AP128" s="25"/>
      <c r="AQ128" s="25"/>
      <c r="AR128" s="25"/>
      <c r="AS128" s="25"/>
      <c r="AT128" s="25"/>
      <c r="AU128" s="25"/>
      <c r="AV128" s="26">
        <f>1-AA128</f>
        <v>0.81132000000000004</v>
      </c>
      <c r="AW128" s="25">
        <f t="shared" si="145"/>
        <v>40566000</v>
      </c>
      <c r="AX128" s="25">
        <f t="shared" ref="AX128:AZ129" si="166">H128-AC128</f>
        <v>0</v>
      </c>
      <c r="AY128" s="25">
        <f t="shared" si="166"/>
        <v>0</v>
      </c>
      <c r="AZ128" s="25">
        <f t="shared" si="166"/>
        <v>0</v>
      </c>
      <c r="BA128" s="25">
        <f t="shared" ref="BA128:BL129" si="167">+K128-AF128</f>
        <v>0</v>
      </c>
      <c r="BB128" s="25">
        <f t="shared" si="167"/>
        <v>0</v>
      </c>
      <c r="BC128" s="25">
        <f t="shared" si="167"/>
        <v>0</v>
      </c>
      <c r="BD128" s="25">
        <f t="shared" si="167"/>
        <v>0</v>
      </c>
      <c r="BE128" s="25">
        <f t="shared" si="167"/>
        <v>0</v>
      </c>
      <c r="BF128" s="25">
        <f t="shared" si="167"/>
        <v>0</v>
      </c>
      <c r="BG128" s="25">
        <f t="shared" si="167"/>
        <v>0</v>
      </c>
      <c r="BH128" s="25">
        <f t="shared" si="167"/>
        <v>0</v>
      </c>
      <c r="BI128" s="25">
        <f t="shared" si="167"/>
        <v>-9434000</v>
      </c>
      <c r="BJ128" s="25">
        <f t="shared" si="167"/>
        <v>0</v>
      </c>
      <c r="BK128" s="25">
        <f t="shared" si="167"/>
        <v>50000000</v>
      </c>
      <c r="BL128" s="25">
        <f t="shared" si="167"/>
        <v>0</v>
      </c>
      <c r="BM128" s="25"/>
      <c r="BN128" s="25"/>
      <c r="BO128" s="25">
        <f>Y128-AT128</f>
        <v>0</v>
      </c>
      <c r="BP128" s="25">
        <f>+Z128-AU128</f>
        <v>0</v>
      </c>
      <c r="BQ128" s="26">
        <f>+BR128/G128</f>
        <v>0.18867999999999999</v>
      </c>
      <c r="BR128" s="25">
        <f>SUM(BS128:CJ128)</f>
        <v>9434000</v>
      </c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>
        <f>+'[1]ENERO 2017'!$H$674</f>
        <v>9434000</v>
      </c>
      <c r="CF128" s="25"/>
      <c r="CG128" s="25"/>
      <c r="CH128" s="25"/>
      <c r="CI128" s="25"/>
      <c r="CJ128" s="25"/>
      <c r="CK128" s="26">
        <f>1-BQ128</f>
        <v>0.81132000000000004</v>
      </c>
      <c r="CL128" s="25">
        <f>SUM(CM128:DD128)</f>
        <v>40566000</v>
      </c>
      <c r="CM128" s="25">
        <f t="shared" ref="CM128:CR129" si="168">H128-BS128</f>
        <v>0</v>
      </c>
      <c r="CN128" s="25">
        <f t="shared" si="168"/>
        <v>0</v>
      </c>
      <c r="CO128" s="25">
        <f t="shared" si="168"/>
        <v>0</v>
      </c>
      <c r="CP128" s="25">
        <f t="shared" si="168"/>
        <v>0</v>
      </c>
      <c r="CQ128" s="25">
        <f t="shared" si="168"/>
        <v>0</v>
      </c>
      <c r="CR128" s="25">
        <f t="shared" si="168"/>
        <v>0</v>
      </c>
      <c r="CS128" s="25">
        <f t="shared" ref="CS128:CU129" si="169">+N128-BY128</f>
        <v>0</v>
      </c>
      <c r="CT128" s="25">
        <f t="shared" si="169"/>
        <v>0</v>
      </c>
      <c r="CU128" s="25">
        <f t="shared" si="169"/>
        <v>0</v>
      </c>
      <c r="CV128" s="25">
        <f>Q128-CB128</f>
        <v>0</v>
      </c>
      <c r="CW128" s="25">
        <f>R128-CC128</f>
        <v>0</v>
      </c>
      <c r="CX128" s="25">
        <f t="shared" ref="CX128:CZ129" si="170">+T128-CD128</f>
        <v>0</v>
      </c>
      <c r="CY128" s="25">
        <f t="shared" si="170"/>
        <v>40566000</v>
      </c>
      <c r="CZ128" s="25">
        <f t="shared" si="170"/>
        <v>0</v>
      </c>
      <c r="DA128" s="25"/>
      <c r="DB128" s="25">
        <f t="shared" ref="DB128:DD129" si="171">+X128-CH128</f>
        <v>0</v>
      </c>
      <c r="DC128" s="25">
        <f t="shared" si="171"/>
        <v>0</v>
      </c>
      <c r="DD128" s="25">
        <f t="shared" si="171"/>
        <v>0</v>
      </c>
    </row>
    <row r="129" spans="1:110" ht="36" customHeight="1" x14ac:dyDescent="0.25">
      <c r="A129" s="193"/>
      <c r="B129" s="92" t="s">
        <v>372</v>
      </c>
      <c r="C129" s="52" t="s">
        <v>373</v>
      </c>
      <c r="D129" s="22" t="s">
        <v>374</v>
      </c>
      <c r="E129" s="94">
        <v>310</v>
      </c>
      <c r="F129" s="24" t="s">
        <v>375</v>
      </c>
      <c r="G129" s="25">
        <f t="shared" si="143"/>
        <v>217000000</v>
      </c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>
        <v>200000000</v>
      </c>
      <c r="V129" s="25"/>
      <c r="W129" s="25"/>
      <c r="X129" s="25"/>
      <c r="Y129" s="25"/>
      <c r="Z129" s="25">
        <v>17000000</v>
      </c>
      <c r="AA129" s="26">
        <f t="shared" si="116"/>
        <v>0.50691244239631339</v>
      </c>
      <c r="AB129" s="25">
        <f>SUM(AC129:AU129)</f>
        <v>110000000</v>
      </c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>
        <f>+'[1]ENERO 2017'!$P$129</f>
        <v>110000000</v>
      </c>
      <c r="AO129" s="25"/>
      <c r="AP129" s="25"/>
      <c r="AQ129" s="25"/>
      <c r="AR129" s="25"/>
      <c r="AS129" s="25"/>
      <c r="AT129" s="25"/>
      <c r="AU129" s="25"/>
      <c r="AV129" s="26">
        <f>1-AA129</f>
        <v>0.49308755760368661</v>
      </c>
      <c r="AW129" s="25">
        <f t="shared" si="145"/>
        <v>107000000</v>
      </c>
      <c r="AX129" s="25">
        <f t="shared" si="166"/>
        <v>0</v>
      </c>
      <c r="AY129" s="25">
        <f t="shared" si="166"/>
        <v>0</v>
      </c>
      <c r="AZ129" s="25">
        <f t="shared" si="166"/>
        <v>0</v>
      </c>
      <c r="BA129" s="25">
        <f t="shared" si="167"/>
        <v>0</v>
      </c>
      <c r="BB129" s="25">
        <f t="shared" si="167"/>
        <v>0</v>
      </c>
      <c r="BC129" s="25">
        <f t="shared" si="167"/>
        <v>0</v>
      </c>
      <c r="BD129" s="25">
        <f t="shared" si="167"/>
        <v>0</v>
      </c>
      <c r="BE129" s="25">
        <f t="shared" si="167"/>
        <v>0</v>
      </c>
      <c r="BF129" s="25">
        <f t="shared" si="167"/>
        <v>0</v>
      </c>
      <c r="BG129" s="25">
        <f t="shared" si="167"/>
        <v>0</v>
      </c>
      <c r="BH129" s="25">
        <f t="shared" si="167"/>
        <v>0</v>
      </c>
      <c r="BI129" s="25">
        <f t="shared" si="167"/>
        <v>-110000000</v>
      </c>
      <c r="BJ129" s="25">
        <f t="shared" si="167"/>
        <v>0</v>
      </c>
      <c r="BK129" s="25">
        <f t="shared" si="167"/>
        <v>200000000</v>
      </c>
      <c r="BL129" s="25">
        <f t="shared" si="167"/>
        <v>0</v>
      </c>
      <c r="BM129" s="25"/>
      <c r="BN129" s="25"/>
      <c r="BO129" s="25">
        <f>Y129-AT129</f>
        <v>0</v>
      </c>
      <c r="BP129" s="25">
        <f>+Z129-AU129</f>
        <v>17000000</v>
      </c>
      <c r="BQ129" s="26">
        <f>+BR129/G129</f>
        <v>6.3459529953917057E-2</v>
      </c>
      <c r="BR129" s="25">
        <f>SUM(BS129:CJ129)</f>
        <v>13770718</v>
      </c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>
        <f>+'[1]ENERO 2017'!$H$127</f>
        <v>13770718</v>
      </c>
      <c r="CF129" s="25"/>
      <c r="CG129" s="25"/>
      <c r="CH129" s="25"/>
      <c r="CI129" s="25"/>
      <c r="CJ129" s="25"/>
      <c r="CK129" s="26">
        <f>1-BQ129</f>
        <v>0.93654047004608298</v>
      </c>
      <c r="CL129" s="25">
        <f>SUM(CM129:DD129)</f>
        <v>203229282</v>
      </c>
      <c r="CM129" s="25">
        <f t="shared" si="168"/>
        <v>0</v>
      </c>
      <c r="CN129" s="25">
        <f t="shared" si="168"/>
        <v>0</v>
      </c>
      <c r="CO129" s="25">
        <f t="shared" si="168"/>
        <v>0</v>
      </c>
      <c r="CP129" s="25">
        <f t="shared" si="168"/>
        <v>0</v>
      </c>
      <c r="CQ129" s="25">
        <f t="shared" si="168"/>
        <v>0</v>
      </c>
      <c r="CR129" s="25">
        <f t="shared" si="168"/>
        <v>0</v>
      </c>
      <c r="CS129" s="25">
        <f t="shared" si="169"/>
        <v>0</v>
      </c>
      <c r="CT129" s="25">
        <f t="shared" si="169"/>
        <v>0</v>
      </c>
      <c r="CU129" s="25">
        <f t="shared" si="169"/>
        <v>0</v>
      </c>
      <c r="CV129" s="25">
        <f>Q129-CB129</f>
        <v>0</v>
      </c>
      <c r="CW129" s="25">
        <f>R129-CC129</f>
        <v>0</v>
      </c>
      <c r="CX129" s="25">
        <f t="shared" si="170"/>
        <v>0</v>
      </c>
      <c r="CY129" s="25">
        <f t="shared" si="170"/>
        <v>186229282</v>
      </c>
      <c r="CZ129" s="25">
        <f t="shared" si="170"/>
        <v>0</v>
      </c>
      <c r="DA129" s="25"/>
      <c r="DB129" s="25">
        <f t="shared" si="171"/>
        <v>0</v>
      </c>
      <c r="DC129" s="25">
        <f t="shared" si="171"/>
        <v>0</v>
      </c>
      <c r="DD129" s="25">
        <f t="shared" si="171"/>
        <v>17000000</v>
      </c>
    </row>
    <row r="130" spans="1:110" s="46" customFormat="1" ht="18.75" customHeight="1" thickBot="1" x14ac:dyDescent="0.3">
      <c r="A130" s="97"/>
      <c r="B130" s="197" t="s">
        <v>376</v>
      </c>
      <c r="C130" s="198"/>
      <c r="D130" s="199"/>
      <c r="E130" s="98"/>
      <c r="F130" s="99"/>
      <c r="G130" s="65">
        <f t="shared" ref="G130:Z130" si="172">SUM(G113:G129)</f>
        <v>2848649070</v>
      </c>
      <c r="H130" s="65">
        <f t="shared" si="172"/>
        <v>0</v>
      </c>
      <c r="I130" s="65">
        <f t="shared" si="172"/>
        <v>392954283</v>
      </c>
      <c r="J130" s="65">
        <f t="shared" si="172"/>
        <v>1150000000</v>
      </c>
      <c r="K130" s="65">
        <f t="shared" si="172"/>
        <v>80883013</v>
      </c>
      <c r="L130" s="65">
        <f t="shared" si="172"/>
        <v>210796645</v>
      </c>
      <c r="M130" s="65">
        <f t="shared" si="172"/>
        <v>0</v>
      </c>
      <c r="N130" s="65">
        <f t="shared" si="172"/>
        <v>0</v>
      </c>
      <c r="O130" s="65">
        <f t="shared" si="172"/>
        <v>0</v>
      </c>
      <c r="P130" s="65">
        <f t="shared" si="172"/>
        <v>0</v>
      </c>
      <c r="Q130" s="65">
        <f t="shared" si="172"/>
        <v>0</v>
      </c>
      <c r="R130" s="65">
        <f t="shared" si="172"/>
        <v>0</v>
      </c>
      <c r="S130" s="65">
        <f t="shared" si="172"/>
        <v>0</v>
      </c>
      <c r="T130" s="65">
        <f t="shared" si="172"/>
        <v>0</v>
      </c>
      <c r="U130" s="65">
        <f t="shared" si="172"/>
        <v>503000000</v>
      </c>
      <c r="V130" s="65">
        <f t="shared" si="172"/>
        <v>0</v>
      </c>
      <c r="W130" s="65">
        <f t="shared" si="172"/>
        <v>0</v>
      </c>
      <c r="X130" s="65">
        <f t="shared" si="172"/>
        <v>300856785</v>
      </c>
      <c r="Y130" s="65">
        <f t="shared" si="172"/>
        <v>33084973</v>
      </c>
      <c r="Z130" s="65">
        <f t="shared" si="172"/>
        <v>177073371</v>
      </c>
      <c r="AA130" s="43">
        <f t="shared" si="116"/>
        <v>0.28184250297984231</v>
      </c>
      <c r="AB130" s="65">
        <f t="shared" ref="AB130:AU130" si="173">SUM(AB113:AB129)</f>
        <v>802870384</v>
      </c>
      <c r="AC130" s="65">
        <f t="shared" si="173"/>
        <v>0</v>
      </c>
      <c r="AD130" s="65">
        <f t="shared" si="173"/>
        <v>224964534</v>
      </c>
      <c r="AE130" s="65">
        <f t="shared" si="173"/>
        <v>91492631</v>
      </c>
      <c r="AF130" s="65">
        <f t="shared" si="173"/>
        <v>0</v>
      </c>
      <c r="AG130" s="65">
        <f t="shared" si="173"/>
        <v>0</v>
      </c>
      <c r="AH130" s="65">
        <f t="shared" si="173"/>
        <v>0</v>
      </c>
      <c r="AI130" s="65">
        <f t="shared" si="173"/>
        <v>0</v>
      </c>
      <c r="AJ130" s="65">
        <f t="shared" si="173"/>
        <v>0</v>
      </c>
      <c r="AK130" s="65">
        <f t="shared" si="173"/>
        <v>0</v>
      </c>
      <c r="AL130" s="65">
        <f t="shared" si="173"/>
        <v>0</v>
      </c>
      <c r="AM130" s="65">
        <f t="shared" si="173"/>
        <v>0</v>
      </c>
      <c r="AN130" s="65">
        <f t="shared" si="173"/>
        <v>270768875</v>
      </c>
      <c r="AO130" s="65">
        <f t="shared" si="173"/>
        <v>0</v>
      </c>
      <c r="AP130" s="65">
        <f t="shared" si="173"/>
        <v>0</v>
      </c>
      <c r="AQ130" s="65">
        <f t="shared" si="173"/>
        <v>0</v>
      </c>
      <c r="AR130" s="65">
        <f t="shared" si="173"/>
        <v>0</v>
      </c>
      <c r="AS130" s="65">
        <f t="shared" si="173"/>
        <v>175879371</v>
      </c>
      <c r="AT130" s="65">
        <f t="shared" si="173"/>
        <v>33084973</v>
      </c>
      <c r="AU130" s="65">
        <f t="shared" si="173"/>
        <v>6680000</v>
      </c>
      <c r="AV130" s="43">
        <f>1-AA130</f>
        <v>0.71815749702015763</v>
      </c>
      <c r="AW130" s="65">
        <f t="shared" ref="AW130:BP130" si="174">SUM(AW113:AW129)</f>
        <v>2045778686</v>
      </c>
      <c r="AX130" s="65">
        <f t="shared" si="174"/>
        <v>0</v>
      </c>
      <c r="AY130" s="65">
        <f t="shared" si="174"/>
        <v>167989749</v>
      </c>
      <c r="AZ130" s="65">
        <f t="shared" si="174"/>
        <v>1058507369</v>
      </c>
      <c r="BA130" s="65">
        <f t="shared" si="174"/>
        <v>80883013</v>
      </c>
      <c r="BB130" s="65">
        <f t="shared" si="174"/>
        <v>210796645</v>
      </c>
      <c r="BC130" s="65">
        <f t="shared" si="174"/>
        <v>0</v>
      </c>
      <c r="BD130" s="65">
        <f t="shared" si="174"/>
        <v>0</v>
      </c>
      <c r="BE130" s="65">
        <f t="shared" si="174"/>
        <v>0</v>
      </c>
      <c r="BF130" s="65">
        <f t="shared" si="174"/>
        <v>0</v>
      </c>
      <c r="BG130" s="65">
        <f t="shared" si="174"/>
        <v>0</v>
      </c>
      <c r="BH130" s="65">
        <f t="shared" si="174"/>
        <v>0</v>
      </c>
      <c r="BI130" s="65">
        <f t="shared" si="174"/>
        <v>-270768875</v>
      </c>
      <c r="BJ130" s="65">
        <f t="shared" si="174"/>
        <v>0</v>
      </c>
      <c r="BK130" s="65">
        <f t="shared" si="174"/>
        <v>503000000</v>
      </c>
      <c r="BL130" s="65">
        <f t="shared" si="174"/>
        <v>0</v>
      </c>
      <c r="BM130" s="65">
        <f t="shared" si="174"/>
        <v>0</v>
      </c>
      <c r="BN130" s="65">
        <f t="shared" si="174"/>
        <v>124977414</v>
      </c>
      <c r="BO130" s="65">
        <f t="shared" si="174"/>
        <v>0</v>
      </c>
      <c r="BP130" s="65">
        <f t="shared" si="174"/>
        <v>170393371</v>
      </c>
      <c r="BQ130" s="43">
        <f>+BR130/G130</f>
        <v>0.23303840897467937</v>
      </c>
      <c r="BR130" s="65">
        <f t="shared" ref="BR130:CF130" si="175">SUM(BR113:BR129)</f>
        <v>663844647</v>
      </c>
      <c r="BS130" s="65">
        <f t="shared" si="175"/>
        <v>0</v>
      </c>
      <c r="BT130" s="65">
        <f t="shared" si="175"/>
        <v>223516903</v>
      </c>
      <c r="BU130" s="65">
        <f t="shared" si="175"/>
        <v>91491810</v>
      </c>
      <c r="BV130" s="65">
        <f t="shared" si="175"/>
        <v>0</v>
      </c>
      <c r="BW130" s="65">
        <f t="shared" si="175"/>
        <v>0</v>
      </c>
      <c r="BX130" s="65">
        <f t="shared" si="175"/>
        <v>0</v>
      </c>
      <c r="BY130" s="65">
        <f t="shared" si="175"/>
        <v>0</v>
      </c>
      <c r="BZ130" s="65">
        <f t="shared" si="175"/>
        <v>0</v>
      </c>
      <c r="CA130" s="65">
        <f t="shared" si="175"/>
        <v>0</v>
      </c>
      <c r="CB130" s="65">
        <f t="shared" si="175"/>
        <v>0</v>
      </c>
      <c r="CC130" s="65">
        <f t="shared" si="175"/>
        <v>0</v>
      </c>
      <c r="CD130" s="65">
        <f t="shared" si="175"/>
        <v>0</v>
      </c>
      <c r="CE130" s="65">
        <f t="shared" si="175"/>
        <v>140837014</v>
      </c>
      <c r="CF130" s="65">
        <f t="shared" si="175"/>
        <v>0</v>
      </c>
      <c r="CG130" s="65"/>
      <c r="CH130" s="65">
        <f>SUM(CH113:CH129)</f>
        <v>175165320</v>
      </c>
      <c r="CI130" s="65">
        <f>SUM(CI113:CI129)</f>
        <v>32833600</v>
      </c>
      <c r="CJ130" s="65">
        <f>SUM(CJ113:CJ129)</f>
        <v>0</v>
      </c>
      <c r="CK130" s="43">
        <f>1-BQ130</f>
        <v>0.76696159102532069</v>
      </c>
      <c r="CL130" s="65">
        <f t="shared" ref="CL130:DD130" si="176">SUM(CL113:CL129)</f>
        <v>2184804423</v>
      </c>
      <c r="CM130" s="65">
        <f t="shared" si="176"/>
        <v>0</v>
      </c>
      <c r="CN130" s="65">
        <f t="shared" si="176"/>
        <v>169437380</v>
      </c>
      <c r="CO130" s="65">
        <f t="shared" si="176"/>
        <v>1058508190</v>
      </c>
      <c r="CP130" s="65">
        <f t="shared" si="176"/>
        <v>80883013</v>
      </c>
      <c r="CQ130" s="65">
        <f t="shared" si="176"/>
        <v>210796645</v>
      </c>
      <c r="CR130" s="65">
        <f t="shared" si="176"/>
        <v>0</v>
      </c>
      <c r="CS130" s="65">
        <f t="shared" si="176"/>
        <v>0</v>
      </c>
      <c r="CT130" s="65">
        <f t="shared" si="176"/>
        <v>0</v>
      </c>
      <c r="CU130" s="65">
        <f t="shared" si="176"/>
        <v>0</v>
      </c>
      <c r="CV130" s="65">
        <f t="shared" si="176"/>
        <v>0</v>
      </c>
      <c r="CW130" s="65">
        <f t="shared" si="176"/>
        <v>0</v>
      </c>
      <c r="CX130" s="65">
        <f t="shared" si="176"/>
        <v>0</v>
      </c>
      <c r="CY130" s="65">
        <f t="shared" si="176"/>
        <v>362162986</v>
      </c>
      <c r="CZ130" s="65">
        <f t="shared" si="176"/>
        <v>0</v>
      </c>
      <c r="DA130" s="65">
        <f t="shared" si="176"/>
        <v>0</v>
      </c>
      <c r="DB130" s="65">
        <f t="shared" si="176"/>
        <v>125691465</v>
      </c>
      <c r="DC130" s="65">
        <f t="shared" si="176"/>
        <v>251373</v>
      </c>
      <c r="DD130" s="65">
        <f t="shared" si="176"/>
        <v>177073371</v>
      </c>
      <c r="DF130" s="100"/>
    </row>
    <row r="131" spans="1:110" ht="5.25" customHeight="1" thickTop="1" x14ac:dyDescent="0.25">
      <c r="C131" s="101"/>
      <c r="D131" s="101"/>
      <c r="E131" s="101"/>
      <c r="F131" s="101"/>
      <c r="G131" s="102"/>
      <c r="H131" s="102"/>
      <c r="I131" s="103"/>
      <c r="J131" s="102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5"/>
      <c r="AB131" s="50"/>
      <c r="AC131" s="50"/>
      <c r="AD131" s="50"/>
      <c r="AE131" s="50"/>
      <c r="AF131" s="50"/>
      <c r="AG131" s="50"/>
      <c r="AH131" s="50"/>
      <c r="AI131" s="50"/>
      <c r="AJ131" s="50"/>
      <c r="AK131" s="50"/>
      <c r="AL131" s="50"/>
      <c r="AM131" s="50"/>
      <c r="AN131" s="50"/>
      <c r="AO131" s="50"/>
      <c r="AP131" s="50"/>
      <c r="AQ131" s="50"/>
      <c r="AR131" s="50"/>
      <c r="AS131" s="50"/>
      <c r="AT131" s="50"/>
      <c r="AU131" s="50"/>
      <c r="AV131" s="105"/>
      <c r="AW131" s="50"/>
      <c r="AX131" s="50"/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105"/>
      <c r="BR131" s="106"/>
      <c r="BS131" s="50"/>
      <c r="BT131" s="50"/>
      <c r="BU131" s="50"/>
      <c r="BV131" s="50"/>
      <c r="BW131" s="50"/>
      <c r="BX131" s="50"/>
      <c r="BY131" s="50"/>
      <c r="BZ131" s="50"/>
      <c r="CA131" s="50"/>
      <c r="CB131" s="50"/>
      <c r="CC131" s="50"/>
      <c r="CD131" s="50"/>
      <c r="CE131" s="50"/>
      <c r="CF131" s="50"/>
      <c r="CG131" s="50"/>
      <c r="CH131" s="50"/>
      <c r="CI131" s="50"/>
      <c r="CJ131" s="50"/>
      <c r="CK131" s="105"/>
      <c r="CL131" s="50"/>
      <c r="CM131" s="50"/>
      <c r="CN131" s="50"/>
      <c r="CO131" s="50"/>
      <c r="CP131" s="50"/>
      <c r="CQ131" s="50"/>
      <c r="CR131" s="50"/>
      <c r="CS131" s="50"/>
      <c r="CT131" s="50"/>
      <c r="CU131" s="50"/>
      <c r="CV131" s="50"/>
      <c r="CW131" s="50"/>
      <c r="CX131" s="50"/>
      <c r="CY131" s="50"/>
      <c r="CZ131" s="50"/>
      <c r="DA131" s="50"/>
      <c r="DB131" s="50"/>
      <c r="DC131" s="50"/>
      <c r="DD131" s="50"/>
    </row>
    <row r="132" spans="1:110" ht="19.5" customHeight="1" x14ac:dyDescent="0.25">
      <c r="C132" s="200" t="s">
        <v>377</v>
      </c>
      <c r="D132" s="201"/>
      <c r="E132" s="202"/>
      <c r="F132" s="107"/>
      <c r="G132" s="50">
        <f t="shared" ref="G132:Z132" si="177">G25+G62+G95+G112+G130</f>
        <v>14617985503</v>
      </c>
      <c r="H132" s="50">
        <f t="shared" si="177"/>
        <v>270880851</v>
      </c>
      <c r="I132" s="50">
        <f t="shared" si="177"/>
        <v>2798954283</v>
      </c>
      <c r="J132" s="50">
        <f t="shared" si="177"/>
        <v>4000000000</v>
      </c>
      <c r="K132" s="50">
        <f t="shared" si="177"/>
        <v>80883013</v>
      </c>
      <c r="L132" s="50">
        <f t="shared" si="177"/>
        <v>210796645</v>
      </c>
      <c r="M132" s="50">
        <f t="shared" si="177"/>
        <v>0</v>
      </c>
      <c r="N132" s="50">
        <f t="shared" si="177"/>
        <v>0</v>
      </c>
      <c r="O132" s="50">
        <f t="shared" si="177"/>
        <v>0</v>
      </c>
      <c r="P132" s="50">
        <f t="shared" si="177"/>
        <v>0</v>
      </c>
      <c r="Q132" s="50">
        <f t="shared" si="177"/>
        <v>0</v>
      </c>
      <c r="R132" s="50">
        <f t="shared" si="177"/>
        <v>3500000000</v>
      </c>
      <c r="S132" s="50">
        <f t="shared" si="177"/>
        <v>0</v>
      </c>
      <c r="T132" s="50">
        <f t="shared" si="177"/>
        <v>0</v>
      </c>
      <c r="U132" s="50">
        <f t="shared" si="177"/>
        <v>921360731</v>
      </c>
      <c r="V132" s="50">
        <f t="shared" si="177"/>
        <v>1570638184</v>
      </c>
      <c r="W132" s="50">
        <f t="shared" si="177"/>
        <v>0</v>
      </c>
      <c r="X132" s="50">
        <f t="shared" si="177"/>
        <v>300856785</v>
      </c>
      <c r="Y132" s="50">
        <f t="shared" si="177"/>
        <v>33084973</v>
      </c>
      <c r="Z132" s="50">
        <f t="shared" si="177"/>
        <v>930530038</v>
      </c>
      <c r="AA132" s="108">
        <f>+AB132/G132</f>
        <v>0.41530511647819629</v>
      </c>
      <c r="AB132" s="50">
        <f t="shared" ref="AB132:AU132" si="178">AB25+AB62+AB95+AB112+AB130</f>
        <v>6070924172</v>
      </c>
      <c r="AC132" s="50">
        <f t="shared" si="178"/>
        <v>265880851</v>
      </c>
      <c r="AD132" s="50">
        <f t="shared" si="178"/>
        <v>1965318371</v>
      </c>
      <c r="AE132" s="50">
        <f t="shared" si="178"/>
        <v>471492631</v>
      </c>
      <c r="AF132" s="50">
        <f t="shared" si="178"/>
        <v>0</v>
      </c>
      <c r="AG132" s="50">
        <f t="shared" si="178"/>
        <v>0</v>
      </c>
      <c r="AH132" s="50">
        <f t="shared" si="178"/>
        <v>0</v>
      </c>
      <c r="AI132" s="50">
        <f t="shared" si="178"/>
        <v>0</v>
      </c>
      <c r="AJ132" s="50">
        <f t="shared" si="178"/>
        <v>0</v>
      </c>
      <c r="AK132" s="50">
        <f t="shared" si="178"/>
        <v>0</v>
      </c>
      <c r="AL132" s="50">
        <f t="shared" si="178"/>
        <v>0</v>
      </c>
      <c r="AM132" s="50">
        <f t="shared" si="178"/>
        <v>938475416</v>
      </c>
      <c r="AN132" s="50">
        <f t="shared" si="178"/>
        <v>297352797</v>
      </c>
      <c r="AO132" s="50">
        <f t="shared" si="178"/>
        <v>0</v>
      </c>
      <c r="AP132" s="50">
        <f t="shared" si="178"/>
        <v>0</v>
      </c>
      <c r="AQ132" s="50">
        <f t="shared" si="178"/>
        <v>1560664423</v>
      </c>
      <c r="AR132" s="50">
        <f t="shared" si="178"/>
        <v>0</v>
      </c>
      <c r="AS132" s="50">
        <f t="shared" si="178"/>
        <v>175879371</v>
      </c>
      <c r="AT132" s="50">
        <f t="shared" si="178"/>
        <v>33084973</v>
      </c>
      <c r="AU132" s="50">
        <f t="shared" si="178"/>
        <v>362775339</v>
      </c>
      <c r="AV132" s="109">
        <f>1-AA132</f>
        <v>0.58469488352180377</v>
      </c>
      <c r="AW132" s="50">
        <f t="shared" ref="AW132:BP132" si="179">AW25+AW62+AW95+AW112+AW130</f>
        <v>8547061331</v>
      </c>
      <c r="AX132" s="50">
        <f t="shared" si="179"/>
        <v>5000000</v>
      </c>
      <c r="AY132" s="50">
        <f t="shared" si="179"/>
        <v>833635912</v>
      </c>
      <c r="AZ132" s="50">
        <f t="shared" si="179"/>
        <v>3528507369</v>
      </c>
      <c r="BA132" s="50">
        <f t="shared" si="179"/>
        <v>80883013</v>
      </c>
      <c r="BB132" s="50">
        <f t="shared" si="179"/>
        <v>210796645</v>
      </c>
      <c r="BC132" s="50">
        <f t="shared" si="179"/>
        <v>0</v>
      </c>
      <c r="BD132" s="50">
        <f t="shared" si="179"/>
        <v>0</v>
      </c>
      <c r="BE132" s="50">
        <f t="shared" si="179"/>
        <v>0</v>
      </c>
      <c r="BF132" s="50">
        <f t="shared" si="179"/>
        <v>0</v>
      </c>
      <c r="BG132" s="50">
        <f t="shared" si="179"/>
        <v>0</v>
      </c>
      <c r="BH132" s="50">
        <f t="shared" si="179"/>
        <v>2561524584</v>
      </c>
      <c r="BI132" s="50">
        <f t="shared" si="179"/>
        <v>-297352797</v>
      </c>
      <c r="BJ132" s="50">
        <f t="shared" si="179"/>
        <v>0</v>
      </c>
      <c r="BK132" s="50">
        <f t="shared" si="179"/>
        <v>921360731</v>
      </c>
      <c r="BL132" s="50">
        <f t="shared" si="179"/>
        <v>9973761</v>
      </c>
      <c r="BM132" s="50">
        <f t="shared" si="179"/>
        <v>0</v>
      </c>
      <c r="BN132" s="50">
        <f t="shared" si="179"/>
        <v>124977414</v>
      </c>
      <c r="BO132" s="50">
        <f t="shared" si="179"/>
        <v>0</v>
      </c>
      <c r="BP132" s="50">
        <f t="shared" si="179"/>
        <v>567754699</v>
      </c>
      <c r="BQ132" s="109">
        <f>+BR132/G132</f>
        <v>0.11858950658038561</v>
      </c>
      <c r="BR132" s="50">
        <f t="shared" ref="BR132:CJ132" si="180">BR25+BR62+BR95+BR112+BR130</f>
        <v>1733539688</v>
      </c>
      <c r="BS132" s="50">
        <f t="shared" si="180"/>
        <v>0</v>
      </c>
      <c r="BT132" s="50">
        <f t="shared" si="180"/>
        <v>626407213</v>
      </c>
      <c r="BU132" s="50">
        <f t="shared" si="180"/>
        <v>186086607</v>
      </c>
      <c r="BV132" s="50">
        <f t="shared" si="180"/>
        <v>0</v>
      </c>
      <c r="BW132" s="50">
        <f t="shared" si="180"/>
        <v>0</v>
      </c>
      <c r="BX132" s="50">
        <f t="shared" si="180"/>
        <v>0</v>
      </c>
      <c r="BY132" s="50">
        <f t="shared" si="180"/>
        <v>0</v>
      </c>
      <c r="BZ132" s="50">
        <f t="shared" si="180"/>
        <v>0</v>
      </c>
      <c r="CA132" s="50">
        <f t="shared" si="180"/>
        <v>0</v>
      </c>
      <c r="CB132" s="50">
        <f t="shared" si="180"/>
        <v>0</v>
      </c>
      <c r="CC132" s="50">
        <f t="shared" si="180"/>
        <v>281537387</v>
      </c>
      <c r="CD132" s="50">
        <f t="shared" si="180"/>
        <v>0</v>
      </c>
      <c r="CE132" s="50">
        <f t="shared" si="180"/>
        <v>167420936</v>
      </c>
      <c r="CF132" s="50">
        <f t="shared" si="180"/>
        <v>24600000</v>
      </c>
      <c r="CG132" s="50">
        <f t="shared" si="180"/>
        <v>0</v>
      </c>
      <c r="CH132" s="50">
        <f t="shared" si="180"/>
        <v>175165320</v>
      </c>
      <c r="CI132" s="50">
        <f t="shared" si="180"/>
        <v>32833600</v>
      </c>
      <c r="CJ132" s="50">
        <f t="shared" si="180"/>
        <v>239488625</v>
      </c>
      <c r="CK132" s="26">
        <f>1-BQ132</f>
        <v>0.88141049341961442</v>
      </c>
      <c r="CL132" s="50">
        <f t="shared" ref="CL132:DD132" si="181">CL25+CL62+CL95+CL112+CL130</f>
        <v>12884445815</v>
      </c>
      <c r="CM132" s="50">
        <f t="shared" si="181"/>
        <v>270880851</v>
      </c>
      <c r="CN132" s="50">
        <f t="shared" si="181"/>
        <v>2172547070</v>
      </c>
      <c r="CO132" s="50">
        <f t="shared" si="181"/>
        <v>3813913393</v>
      </c>
      <c r="CP132" s="50">
        <f t="shared" si="181"/>
        <v>80883013</v>
      </c>
      <c r="CQ132" s="50">
        <f t="shared" si="181"/>
        <v>210796645</v>
      </c>
      <c r="CR132" s="50">
        <f t="shared" si="181"/>
        <v>0</v>
      </c>
      <c r="CS132" s="50">
        <f t="shared" si="181"/>
        <v>0</v>
      </c>
      <c r="CT132" s="50">
        <f t="shared" si="181"/>
        <v>0</v>
      </c>
      <c r="CU132" s="50">
        <f t="shared" si="181"/>
        <v>0</v>
      </c>
      <c r="CV132" s="50">
        <f t="shared" si="181"/>
        <v>0</v>
      </c>
      <c r="CW132" s="50">
        <f t="shared" si="181"/>
        <v>3218462613</v>
      </c>
      <c r="CX132" s="50">
        <f t="shared" si="181"/>
        <v>0</v>
      </c>
      <c r="CY132" s="50">
        <f t="shared" si="181"/>
        <v>753939795</v>
      </c>
      <c r="CZ132" s="50">
        <f t="shared" si="181"/>
        <v>1546038184</v>
      </c>
      <c r="DA132" s="50">
        <f t="shared" si="181"/>
        <v>0</v>
      </c>
      <c r="DB132" s="50">
        <f t="shared" si="181"/>
        <v>125691465</v>
      </c>
      <c r="DC132" s="50">
        <f t="shared" si="181"/>
        <v>251373</v>
      </c>
      <c r="DD132" s="50">
        <f t="shared" si="181"/>
        <v>691041413</v>
      </c>
    </row>
    <row r="133" spans="1:110" ht="5.25" customHeight="1" x14ac:dyDescent="0.25">
      <c r="C133" s="110"/>
      <c r="D133" s="110"/>
      <c r="E133" s="111"/>
      <c r="F133" s="111"/>
      <c r="G133" s="112"/>
      <c r="H133" s="112"/>
      <c r="I133" s="113"/>
      <c r="J133" s="112"/>
      <c r="K133" s="114"/>
      <c r="L133" s="114"/>
      <c r="M133" s="114"/>
      <c r="N133" s="114"/>
      <c r="O133" s="114"/>
      <c r="P133" s="114"/>
      <c r="Q133" s="114"/>
      <c r="R133" s="114"/>
      <c r="S133" s="114"/>
      <c r="T133" s="114"/>
      <c r="U133" s="114"/>
      <c r="V133" s="114"/>
      <c r="W133" s="114"/>
      <c r="X133" s="114"/>
      <c r="Y133" s="114"/>
      <c r="Z133" s="114"/>
      <c r="AA133" s="115"/>
      <c r="AB133" s="116"/>
      <c r="AC133" s="116"/>
      <c r="AD133" s="116"/>
      <c r="AE133" s="116"/>
      <c r="AF133" s="114"/>
      <c r="AG133" s="114"/>
      <c r="AH133" s="114"/>
      <c r="AI133" s="114"/>
      <c r="AJ133" s="114"/>
      <c r="AK133" s="114"/>
      <c r="AL133" s="114"/>
      <c r="AM133" s="114"/>
      <c r="AN133" s="114"/>
      <c r="AO133" s="114"/>
      <c r="AP133" s="114"/>
      <c r="AQ133" s="114"/>
      <c r="AR133" s="114"/>
      <c r="AS133" s="114"/>
      <c r="AT133" s="114"/>
      <c r="AU133" s="114"/>
      <c r="AV133" s="115"/>
      <c r="AW133" s="116"/>
      <c r="AX133" s="116"/>
      <c r="AY133" s="116"/>
      <c r="AZ133" s="116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5"/>
      <c r="BR133" s="118"/>
      <c r="BS133" s="119"/>
      <c r="BT133" s="119"/>
      <c r="BU133" s="119"/>
      <c r="BV133" s="114"/>
      <c r="BW133" s="114"/>
      <c r="BX133" s="114"/>
      <c r="BY133" s="114"/>
      <c r="BZ133" s="114"/>
      <c r="CA133" s="114"/>
      <c r="CB133" s="114"/>
      <c r="CC133" s="114"/>
      <c r="CD133" s="114"/>
      <c r="CE133" s="114"/>
      <c r="CF133" s="114"/>
      <c r="CG133" s="114"/>
      <c r="CH133" s="114"/>
      <c r="CI133" s="114"/>
      <c r="CJ133" s="114"/>
      <c r="CK133" s="26"/>
      <c r="CL133" s="120"/>
      <c r="CM133" s="116"/>
      <c r="CN133" s="116"/>
      <c r="CO133" s="116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</row>
    <row r="134" spans="1:110" ht="16.5" customHeight="1" x14ac:dyDescent="0.25">
      <c r="C134" s="121"/>
      <c r="D134" s="122" t="s">
        <v>378</v>
      </c>
      <c r="E134" s="115">
        <v>111</v>
      </c>
      <c r="F134" s="123"/>
      <c r="G134" s="124">
        <f>SUMIF($E$4:$E$129,"111",$G$4:$G$129)</f>
        <v>231441728</v>
      </c>
      <c r="H134" s="125">
        <f>SUMIF($E$4:$E$130,"111",$H$4:$H$130)</f>
        <v>0</v>
      </c>
      <c r="I134" s="125">
        <f>SUMIF($E$4:$E$130,"111",$I$4:$I$130)</f>
        <v>0</v>
      </c>
      <c r="J134" s="124">
        <f>SUMIF($E$4:$E$129,"111",$J$4:$J$129)</f>
        <v>100000000</v>
      </c>
      <c r="K134" s="123">
        <f>SUMIF($E$4:$E$130,"111",$K$4:$K$130)</f>
        <v>0</v>
      </c>
      <c r="L134" s="123">
        <f>SUMIF($E$4:$E$129,"111",$L$4:$L$129)</f>
        <v>0</v>
      </c>
      <c r="M134" s="123">
        <f>SUMIF($E$4:$E$129,"111",$M$4:$M$129)</f>
        <v>0</v>
      </c>
      <c r="N134" s="123">
        <f>SUMIF($E$4:$E$129,"111",$N$4:$N$129)</f>
        <v>0</v>
      </c>
      <c r="O134" s="123">
        <f>SUMIF($E$4:$E$129,"111",$O$4:$O$129)</f>
        <v>0</v>
      </c>
      <c r="P134" s="123">
        <f>SUMIF($E$4:$E$129,"111",$P$4:$P$129)</f>
        <v>0</v>
      </c>
      <c r="Q134" s="123">
        <f>SUMIF($E$4:$E$129,"111",$Q$4:$Q$129)</f>
        <v>0</v>
      </c>
      <c r="R134" s="123">
        <f>SUMIF($E$4:$E$129,"111",$R$4:$R$129)</f>
        <v>0</v>
      </c>
      <c r="S134" s="123">
        <f>SUMIF($E$4:$E$129,"111",$S$4:$S$129)</f>
        <v>0</v>
      </c>
      <c r="T134" s="123">
        <f>SUMIF($E$4:$E$129,"111",$T$4:$T$129)</f>
        <v>0</v>
      </c>
      <c r="U134" s="123">
        <f>SUMIF($E$4:$E$129,"111",$U$4:$U$129)</f>
        <v>100000000</v>
      </c>
      <c r="V134" s="123">
        <f>SUMIF($E$4:$E$129,"111",$V$4:$V$129)</f>
        <v>0</v>
      </c>
      <c r="W134" s="123"/>
      <c r="X134" s="123">
        <f>SUMIF($E$4:$E$129,"111",$X$4:$X$129)</f>
        <v>0</v>
      </c>
      <c r="Y134" s="123">
        <f>SUMIF($E$4:$E$129,"111",$Y$4:$Y$129)</f>
        <v>0</v>
      </c>
      <c r="Z134" s="123">
        <f>SUMIF($E$4:$E$129,"111",$Z$4:$Z$129)</f>
        <v>31441728</v>
      </c>
      <c r="AA134" s="126">
        <f t="shared" ref="AA134:AA143" si="182">+AB134/G134</f>
        <v>0.8273902578190222</v>
      </c>
      <c r="AB134" s="28">
        <f t="shared" ref="AB134:AB140" si="183">SUM(AC134:AU134)</f>
        <v>191492631</v>
      </c>
      <c r="AC134" s="124">
        <f>SUMIF($E$4:$E$129,"111",$AC$4:$AC$129)</f>
        <v>0</v>
      </c>
      <c r="AD134" s="124">
        <f>SUMIF($E$4:$E$129,"111",$AD$4:$AD$129)</f>
        <v>0</v>
      </c>
      <c r="AE134" s="124">
        <f>SUMIF($E$4:$E$129,"111",$AE$4:$AE$129)</f>
        <v>91492631</v>
      </c>
      <c r="AF134" s="124">
        <f>SUMIF($E$4:$E$129,"111",$AF$4:$AF$129)</f>
        <v>0</v>
      </c>
      <c r="AG134" s="124">
        <f>SUMIF($E$4:$E$129,"111",$AG$4:$AG$129)</f>
        <v>0</v>
      </c>
      <c r="AH134" s="124">
        <f>SUMIF($E$4:$E$129,"111",$AH$4:$AH$129)</f>
        <v>0</v>
      </c>
      <c r="AI134" s="124">
        <f>SUMIF($E$4:$E$129,"111",$AI$4:$AI$129)</f>
        <v>0</v>
      </c>
      <c r="AJ134" s="124">
        <f>SUMIF($E$4:$E$129,"111",$AJ$4:$AJ$129)</f>
        <v>0</v>
      </c>
      <c r="AK134" s="124">
        <f>SUMIF($E$4:$E$129,"111",$AK$4:$AK$129)</f>
        <v>0</v>
      </c>
      <c r="AL134" s="124">
        <f>SUMIF($E$4:$E$129,"111",$AL$4:$AL$129)</f>
        <v>0</v>
      </c>
      <c r="AM134" s="124">
        <f>SUMIF($E$4:$E$129,"111",$AM$4:$AM$129)</f>
        <v>0</v>
      </c>
      <c r="AN134" s="124">
        <f>SUMIF($E$4:$E$129,"111",$AN$4:$AN$129)</f>
        <v>100000000</v>
      </c>
      <c r="AO134" s="124">
        <f>SUMIF($E$4:$E$129,"111",$AO$4:$AO$129)</f>
        <v>0</v>
      </c>
      <c r="AP134" s="124">
        <f>SUMIF($E$4:$E$129,"111",$AP$4:$AP$129)</f>
        <v>0</v>
      </c>
      <c r="AQ134" s="124">
        <f>SUMIF($E$4:$E$129,"111",$AP$4:$AP$129)</f>
        <v>0</v>
      </c>
      <c r="AR134" s="124">
        <f>SUMIF($E$4:$E$129,"111",$AR$4:$AR$129)</f>
        <v>0</v>
      </c>
      <c r="AS134" s="124">
        <f>SUMIF($E$4:$E$129,"111",$AS$4:$AS$129)</f>
        <v>0</v>
      </c>
      <c r="AT134" s="124">
        <f>SUMIF($E$4:$E$129,"111",$AT$4:$AT$129)</f>
        <v>0</v>
      </c>
      <c r="AU134" s="124">
        <f>SUMIF($E$4:$E$129,"111",$AU$4:$AU$129)</f>
        <v>0</v>
      </c>
      <c r="AV134" s="109">
        <f t="shared" ref="AV134:AV143" si="184">1-AA134</f>
        <v>0.1726097421809778</v>
      </c>
      <c r="AW134" s="28">
        <f t="shared" ref="AW134:AW140" si="185">SUM(AX134:BP134)</f>
        <v>39949097</v>
      </c>
      <c r="AX134" s="127">
        <f>SUMIF($E$4:$E$129,"111",$AX$4:$AX$129)</f>
        <v>0</v>
      </c>
      <c r="AY134" s="127">
        <f>SUMIF($E$4:$E$129,"111",$AY$4:$AY$129)</f>
        <v>0</v>
      </c>
      <c r="AZ134" s="127">
        <f>SUMIF($E$4:$E$129,"111",$AZ$4:$AZ$129)</f>
        <v>8507369</v>
      </c>
      <c r="BA134" s="127">
        <f>SUMIF($E$4:$E$129,"111",$BA$4:$BA$129)</f>
        <v>0</v>
      </c>
      <c r="BB134" s="127">
        <f>SUMIF($E$4:$E$129,"111",$BB$4:$BB$129)</f>
        <v>0</v>
      </c>
      <c r="BC134" s="127">
        <f>SUMIF($E$4:$E$129,"111",$BC$4:$BC$129)</f>
        <v>0</v>
      </c>
      <c r="BD134" s="127">
        <f>SUMIF($E$4:$E$130,"111",$BD$4:$BD$130)</f>
        <v>0</v>
      </c>
      <c r="BE134" s="127">
        <f>SUMIF($E$4:$E$129,"111",$BE$4:$BE$129)</f>
        <v>0</v>
      </c>
      <c r="BF134" s="127">
        <f>SUMIF($E$4:$E$129,"111",$BF$4:$BF$129)</f>
        <v>0</v>
      </c>
      <c r="BG134" s="127">
        <f>SUMIF($E$4:$E$129,"111",$BG$4:$BG$129)</f>
        <v>0</v>
      </c>
      <c r="BH134" s="127">
        <f>SUMIF($E$4:$E$129,"111",$BH$4:$BH$129)</f>
        <v>0</v>
      </c>
      <c r="BI134" s="127">
        <f>SUMIF($E$4:$E$129,"111",$BI$4:$BI$129)</f>
        <v>-100000000</v>
      </c>
      <c r="BJ134" s="127">
        <f>SUMIF($E$4:$E$129,"111",$BJ$4:$BJ$129)</f>
        <v>0</v>
      </c>
      <c r="BK134" s="127">
        <f>SUMIF($E$4:$E$129,"111",$BK$4:$BK$129)</f>
        <v>100000000</v>
      </c>
      <c r="BL134" s="127">
        <f>SUMIF($E$4:$E$129,"111",$BL$4:$BL$129)</f>
        <v>0</v>
      </c>
      <c r="BM134" s="127"/>
      <c r="BN134" s="127">
        <f>SUMIF($E$4:$E$129,"111",$BN$4:$BN$129)</f>
        <v>0</v>
      </c>
      <c r="BO134" s="127">
        <f>SUMIF($E$4:$E$129,"111",$BO$4:$BO$129)</f>
        <v>0</v>
      </c>
      <c r="BP134" s="128">
        <f>SUMIF($E$4:$E$129,"111",$BP$4:$BP$129)</f>
        <v>31441728</v>
      </c>
      <c r="BQ134" s="129">
        <f t="shared" ref="BQ134:BQ143" si="186">+BR134/G134</f>
        <v>0.82738671048982149</v>
      </c>
      <c r="BR134" s="33">
        <f t="shared" ref="BR134:BR140" si="187">SUM(BS134:CJ134)</f>
        <v>191491810</v>
      </c>
      <c r="BS134" s="124">
        <f>SUMIF($E$4:$E$129,"111",$BS$4:$BS$129)</f>
        <v>0</v>
      </c>
      <c r="BT134" s="124">
        <f>SUMIF($E$4:$E$129,"111",$BT$4:$BT$129)</f>
        <v>0</v>
      </c>
      <c r="BU134" s="124">
        <f>SUMIF($E$4:$E$129,"111",$BU$4:$BU$129)</f>
        <v>91491810</v>
      </c>
      <c r="BV134" s="124">
        <f>SUMIF($E$4:$E$129,"111",$BV$4:$BV$129)</f>
        <v>0</v>
      </c>
      <c r="BW134" s="124">
        <f>SUMIF($E$4:$E$129,"111",$BW$4:$BW$129)</f>
        <v>0</v>
      </c>
      <c r="BX134" s="124">
        <f>SUMIF($E$4:$E$129,"111",$BX$4:$BX$129)</f>
        <v>0</v>
      </c>
      <c r="BY134" s="124">
        <f>SUMIF($E$4:$E$129,"111",$BY$4:$BY$129)</f>
        <v>0</v>
      </c>
      <c r="BZ134" s="124">
        <f>SUMIF($E$4:$E$129,"111",$BZ$4:$BZ$129)</f>
        <v>0</v>
      </c>
      <c r="CA134" s="124">
        <f>SUMIF($E$4:$E$129,"111",$CA$4:$CA$129)</f>
        <v>0</v>
      </c>
      <c r="CB134" s="124">
        <f>SUMIF($E$4:$E$129,"111",$CB$4:$CB$129)</f>
        <v>0</v>
      </c>
      <c r="CC134" s="124">
        <f>SUMIF($E$4:$E$129,"111",$CC$4:$CC$129)</f>
        <v>0</v>
      </c>
      <c r="CD134" s="124">
        <f>SUMIF($E$4:$E$129,"111",$CD$4:$CD$129)</f>
        <v>0</v>
      </c>
      <c r="CE134" s="124">
        <f>SUMIF($E$4:$E$129,"111",$CE$4:$CE$129)</f>
        <v>100000000</v>
      </c>
      <c r="CF134" s="124">
        <f>SUMIF($E$4:$E$129,"111",$CF$4:$CF$129)</f>
        <v>0</v>
      </c>
      <c r="CG134" s="124">
        <f>SUMIF($E$4:$E$129,"111",$CG$4:$CG$129)</f>
        <v>0</v>
      </c>
      <c r="CH134" s="124">
        <f>SUMIF($E$4:$E$129,"111",$CH$4:$CH$129)</f>
        <v>0</v>
      </c>
      <c r="CI134" s="124">
        <f>SUMIF($E$4:$E$129,"111",$CI$4:$CI$129)</f>
        <v>0</v>
      </c>
      <c r="CJ134" s="130">
        <f>SUMIF($E$4:$E$129,"111",$CJ$4:$CJ$129)</f>
        <v>0</v>
      </c>
      <c r="CK134" s="26">
        <f t="shared" ref="CK134:CK143" si="188">1-BQ134</f>
        <v>0.17261328951017851</v>
      </c>
      <c r="CL134" s="28">
        <f t="shared" ref="CL134:CL140" si="189">SUM(CM134:DD134)</f>
        <v>39949918</v>
      </c>
      <c r="CM134" s="127">
        <f>SUMIF($E$4:$E$129,"111",$CM$4:$CM$129)</f>
        <v>0</v>
      </c>
      <c r="CN134" s="127">
        <f>SUMIF($E$4:$E$129,"111",$CN$4:$CN$129)</f>
        <v>0</v>
      </c>
      <c r="CO134" s="127">
        <f>SUMIF($E$4:$E$129,"111",$CO$4:$CO$129)</f>
        <v>8508190</v>
      </c>
      <c r="CP134" s="127">
        <f>SUMIF($E$4:$E$129,"111",$CP$4:$CP$129)</f>
        <v>0</v>
      </c>
      <c r="CQ134" s="127">
        <f>SUMIF($E$4:$E$129,"111",$CQ$4:$CQ$129)</f>
        <v>0</v>
      </c>
      <c r="CR134" s="127">
        <f>SUMIF($E$4:$E$129,"111",$CR$4:$CR$129)</f>
        <v>0</v>
      </c>
      <c r="CS134" s="131">
        <f>SUMIF($E$4:$E$129,"111",$CS$4:$CS$129)</f>
        <v>0</v>
      </c>
      <c r="CT134" s="131">
        <f>SUMIF($E$4:$E$129,"111",$CT$4:$CT$129)</f>
        <v>0</v>
      </c>
      <c r="CU134" s="131">
        <f>SUMIF($E$4:$E$129,"111",$CU$4:$CU$129)</f>
        <v>0</v>
      </c>
      <c r="CV134" s="131">
        <f>SUMIF($E$4:$E$129,"111",$CV$4:$CV$129)</f>
        <v>0</v>
      </c>
      <c r="CW134" s="131">
        <f>SUMIF($E$4:$E$129,"111",$CW$4:$CW$129)</f>
        <v>0</v>
      </c>
      <c r="CX134" s="131">
        <f>SUMIF($E$4:$E$129,"111",$CX$4:$CX$129)</f>
        <v>0</v>
      </c>
      <c r="CY134" s="131">
        <f>SUMIF($E$4:$E$129,"111",$CY$4:$CY$129)</f>
        <v>0</v>
      </c>
      <c r="CZ134" s="131">
        <f>SUMIF($E$4:$E$129,"111",$CZ$4:$CZ$129)</f>
        <v>0</v>
      </c>
      <c r="DA134" s="131">
        <f>SUMIF($E$4:$E$129,"111",$DA$4:$DA$129)</f>
        <v>0</v>
      </c>
      <c r="DB134" s="131">
        <f>SUMIF($E$4:$E$129,"111",$DB$4:$DB$129)</f>
        <v>0</v>
      </c>
      <c r="DC134" s="131">
        <f>SUMIF($E$4:$E$129,"111",$DC$4:$DC$129)</f>
        <v>0</v>
      </c>
      <c r="DD134" s="131">
        <f>SUMIF($E$4:$E$129,"111",$DD$4:$DD$129)</f>
        <v>31441728</v>
      </c>
    </row>
    <row r="135" spans="1:110" ht="18" customHeight="1" x14ac:dyDescent="0.25">
      <c r="C135" s="132"/>
      <c r="D135" s="122" t="s">
        <v>379</v>
      </c>
      <c r="E135" s="115">
        <v>211</v>
      </c>
      <c r="F135" s="123"/>
      <c r="G135" s="124">
        <f>SUMIF($E$4:$E$129,"211",$G$4:$G$129)</f>
        <v>1733311301</v>
      </c>
      <c r="H135" s="125">
        <f>SUMIF($E$4:$E$130,"211",$H$4:$H$130)</f>
        <v>0</v>
      </c>
      <c r="I135" s="125">
        <f>SUMIF($E$4:$E$130,"211",$I$4:$I$130)</f>
        <v>112000000</v>
      </c>
      <c r="J135" s="124">
        <f>SUMIF($E$4:$E$129,"211",$J$4:$J$129)</f>
        <v>1050000000</v>
      </c>
      <c r="K135" s="123">
        <f>SUMIF($E$4:$E$129,"211",$K$4:$K$129)</f>
        <v>80883013</v>
      </c>
      <c r="L135" s="123">
        <f>SUMIF($E$4:$E$129,"211",$L$4:$L$129)</f>
        <v>210796645</v>
      </c>
      <c r="M135" s="123">
        <f>SUMIF($E$4:$E$129,"211",$M$4:$M$129)</f>
        <v>0</v>
      </c>
      <c r="N135" s="123">
        <f>SUMIF($E$4:$E$129,"211",$N$4:$N$129)</f>
        <v>0</v>
      </c>
      <c r="O135" s="123">
        <f>SUMIF($E$4:$E$129,"211",$O$4:$O$129)</f>
        <v>0</v>
      </c>
      <c r="P135" s="123">
        <f>SUMIF($E$4:$E$129,"211",$P$4:$P$129)</f>
        <v>0</v>
      </c>
      <c r="Q135" s="123">
        <f>SUMIF($E$4:$E$129,"211",$Q$4:$Q$129)</f>
        <v>0</v>
      </c>
      <c r="R135" s="123">
        <f>SUMIF($E$4:$E$129,"211",$R$4:$R$129)</f>
        <v>0</v>
      </c>
      <c r="S135" s="123">
        <f>SUMIF($E$4:$E$129,"211",$S$4:$S$129)</f>
        <v>0</v>
      </c>
      <c r="T135" s="123">
        <f>SUMIF($E$4:$E$129,"211",$T$4:$T$129)</f>
        <v>0</v>
      </c>
      <c r="U135" s="123">
        <f>SUMIF($E$4:$E$129,"211",$U$4:$U$129)</f>
        <v>153000000</v>
      </c>
      <c r="V135" s="123">
        <f>SUMIF($E$4:$E$129,"211",$V$4:$V$129)</f>
        <v>0</v>
      </c>
      <c r="W135" s="123"/>
      <c r="X135" s="123">
        <f>SUMIF($E$4:$E$129,"211",$X$4:$X$129)</f>
        <v>0</v>
      </c>
      <c r="Y135" s="123">
        <f>SUMIF($E$4:$E$129,"211",$Y$4:$Y$129)</f>
        <v>0</v>
      </c>
      <c r="Z135" s="123">
        <f>SUMIF($E$4:$E$129,"211",$Z$4:$Z$129)</f>
        <v>126631643</v>
      </c>
      <c r="AA135" s="126">
        <f t="shared" si="182"/>
        <v>9.8086751584619131E-2</v>
      </c>
      <c r="AB135" s="28">
        <f t="shared" si="183"/>
        <v>170014875</v>
      </c>
      <c r="AC135" s="124">
        <f>SUMIF($E$4:$E$129,"211",$AC$4:$AC$129)</f>
        <v>0</v>
      </c>
      <c r="AD135" s="124">
        <f>SUMIF($E$4:$E$129,"211",$AD$4:$AD$129)</f>
        <v>112000000</v>
      </c>
      <c r="AE135" s="124">
        <f>SUMIF($E$4:$E$129,"211",$AE$4:$AE$129)</f>
        <v>0</v>
      </c>
      <c r="AF135" s="124">
        <f>SUMIF($E$4:$E$129,"211",$AF$4:$AF$129)</f>
        <v>0</v>
      </c>
      <c r="AG135" s="124">
        <f>SUMIF($E$4:$E$129,"211",$AG$4:$AG$129)</f>
        <v>0</v>
      </c>
      <c r="AH135" s="124">
        <f>SUMIF($E$4:$E$129,"211",$AH$4:$AH$129)</f>
        <v>0</v>
      </c>
      <c r="AI135" s="124">
        <f>SUMIF($E$4:$E$129,"211",$AI$4:$AI$129)</f>
        <v>0</v>
      </c>
      <c r="AJ135" s="124">
        <f>SUMIF($E$4:$E$129,"211",$AJ$4:$AJ$129)</f>
        <v>0</v>
      </c>
      <c r="AK135" s="124">
        <f>SUMIF($E$4:$E$129,"211",$AK$4:$AK$129)</f>
        <v>0</v>
      </c>
      <c r="AL135" s="124">
        <f>SUMIF($E$4:$E$129,"211",$AL$4:$AL$129)</f>
        <v>0</v>
      </c>
      <c r="AM135" s="124">
        <f>SUMIF($E$4:$E$129,"211",$AM$4:$AM$129)</f>
        <v>0</v>
      </c>
      <c r="AN135" s="124">
        <f>SUMIF($E$4:$E$129,"211",$AN$4:$AN$129)</f>
        <v>51334875</v>
      </c>
      <c r="AO135" s="124">
        <f>SUMIF($E$4:$E$129,"211",$AO$4:$AO$129)</f>
        <v>0</v>
      </c>
      <c r="AP135" s="124">
        <f>SUMIF($E$4:$E$129,"211",$AP$4:$AP$129)</f>
        <v>0</v>
      </c>
      <c r="AQ135" s="124">
        <f>SUMIF($E$4:$E$129,"211",$AQ$4:$AQ$129)</f>
        <v>0</v>
      </c>
      <c r="AR135" s="124">
        <f>SUMIF($E$4:$E$129,"211",$AR$4:$AR$129)</f>
        <v>0</v>
      </c>
      <c r="AS135" s="124">
        <f>SUMIF($E$4:$E$129,"211",$AS$4:$AS$129)</f>
        <v>0</v>
      </c>
      <c r="AT135" s="124">
        <f>SUMIF($E$4:$E$129,"211",$AT$4:$AT$129)</f>
        <v>0</v>
      </c>
      <c r="AU135" s="124">
        <f>SUMIF($E$4:$E$129,"211",$AU$4:$AU$129)</f>
        <v>6680000</v>
      </c>
      <c r="AV135" s="109">
        <f t="shared" si="184"/>
        <v>0.9019132484153809</v>
      </c>
      <c r="AW135" s="28">
        <f t="shared" si="185"/>
        <v>1563296426</v>
      </c>
      <c r="AX135" s="127">
        <f>SUMIF($E$4:$E$129,"211",$AX$4:$AX$129)</f>
        <v>0</v>
      </c>
      <c r="AY135" s="127">
        <f>SUMIF($E$4:$E$129,"211",$AY$4:$AY$129)</f>
        <v>0</v>
      </c>
      <c r="AZ135" s="127">
        <f>SUMIF($E$4:$E$129,"211",$AZ$4:$AZ$129)</f>
        <v>1050000000</v>
      </c>
      <c r="BA135" s="127">
        <f>SUMIF($E$4:$E$129,"211",$BA$4:$BA$129)</f>
        <v>80883013</v>
      </c>
      <c r="BB135" s="127">
        <f>SUMIF($E$4:$E$129,"211",$BB$4:$BB$129)</f>
        <v>210796645</v>
      </c>
      <c r="BC135" s="127">
        <f>SUMIF($E$4:$E$129,"211",$BC$4:$BC$129)</f>
        <v>0</v>
      </c>
      <c r="BD135" s="127">
        <f>SUMIF($E$4:$E$129,"211",$BD$4:$BD$129)</f>
        <v>0</v>
      </c>
      <c r="BE135" s="127">
        <f>SUMIF($E$4:$E$129,"211",$BE$4:$BE$129)</f>
        <v>0</v>
      </c>
      <c r="BF135" s="127">
        <f>SUMIF($E$4:$E$129,"211",$BF$4:$BF$129)</f>
        <v>0</v>
      </c>
      <c r="BG135" s="127">
        <f>SUMIF($E$4:$E$129,"211",$BG$4:$BG$129)</f>
        <v>0</v>
      </c>
      <c r="BH135" s="127">
        <f>SUMIF($E$4:$E$129,"211",$BH$4:$BH$129)</f>
        <v>0</v>
      </c>
      <c r="BI135" s="127">
        <f>SUMIF($E$4:$E$129,"211",$BI$4:$BI$129)</f>
        <v>-51334875</v>
      </c>
      <c r="BJ135" s="127">
        <f>SUMIF($E$4:$E$129,"211",$BJ$4:$BJ$129)</f>
        <v>0</v>
      </c>
      <c r="BK135" s="127">
        <f>SUMIF($E$4:$E$129,"211",$BK$4:$BK$129)</f>
        <v>153000000</v>
      </c>
      <c r="BL135" s="127">
        <f>SUMIF($E$4:$E$129,"211",$BL$4:$BL$129)</f>
        <v>0</v>
      </c>
      <c r="BM135" s="127"/>
      <c r="BN135" s="127">
        <f>SUMIF($E$4:$E$129,"211",$BN$4:$BN$129)</f>
        <v>0</v>
      </c>
      <c r="BO135" s="127">
        <f>SUMIF($E$4:$E$129,"211",$BO$4:$BO$129)</f>
        <v>0</v>
      </c>
      <c r="BP135" s="128">
        <f>SUMIF($E$4:$E$129,"211",$BP$4:$BP$129)</f>
        <v>119951643</v>
      </c>
      <c r="BQ135" s="129">
        <f t="shared" si="186"/>
        <v>7.4115520925689737E-2</v>
      </c>
      <c r="BR135" s="33">
        <f t="shared" si="187"/>
        <v>128465270</v>
      </c>
      <c r="BS135" s="124">
        <f>SUMIF($E$4:$E$129,"211",$BS$4:$BS$129)</f>
        <v>0</v>
      </c>
      <c r="BT135" s="124">
        <f>SUMIF($E$4:$E$129,"211",$BT$4:$BT$129)</f>
        <v>110832974</v>
      </c>
      <c r="BU135" s="124">
        <f>SUMIF($E$4:$E$129,"211",$BU$4:$BU$129)</f>
        <v>0</v>
      </c>
      <c r="BV135" s="124">
        <f>SUMIF($E$4:$E$129,"211",$BV$4:$BV$129)</f>
        <v>0</v>
      </c>
      <c r="BW135" s="124">
        <f>SUMIF($E$4:$E$129,"211",$BW$4:$BW$129)</f>
        <v>0</v>
      </c>
      <c r="BX135" s="124">
        <f>SUMIF($E$4:$E$129,"211",$BX$4:$BX$129)</f>
        <v>0</v>
      </c>
      <c r="BY135" s="124">
        <f>SUMIF($E$4:$E$129,"211",$BY$4:$BY$129)</f>
        <v>0</v>
      </c>
      <c r="BZ135" s="124">
        <f>SUMIF($E$4:$E$129,"211",$BZ$4:$BZ$129)</f>
        <v>0</v>
      </c>
      <c r="CA135" s="124">
        <f>SUMIF($E$4:$E$129,"211",$CA$4:$CA$129)</f>
        <v>0</v>
      </c>
      <c r="CB135" s="124">
        <f>SUMIF($E$4:$E$129,"211",$CB$4:$CB$129)</f>
        <v>0</v>
      </c>
      <c r="CC135" s="124">
        <f>SUMIF($E$4:$E$129,"211",$CC$4:$CC$129)</f>
        <v>0</v>
      </c>
      <c r="CD135" s="124">
        <f>SUMIF($E$4:$E$129,"211",$CD$4:$CD$129)</f>
        <v>0</v>
      </c>
      <c r="CE135" s="124">
        <f>SUMIF($E$4:$E$129,"211",$CE$4:$CE$129)</f>
        <v>17632296</v>
      </c>
      <c r="CF135" s="124">
        <f>SUMIF($E$4:$E$129,"211",$CF$4:$CF$129)</f>
        <v>0</v>
      </c>
      <c r="CG135" s="124">
        <f>SUMIF($E$4:$E$129,"211",$CG$4:$CG$129)</f>
        <v>0</v>
      </c>
      <c r="CH135" s="124">
        <f>SUMIF($E$4:$E$129,"211",$CH$4:$CH$129)</f>
        <v>0</v>
      </c>
      <c r="CI135" s="124">
        <f>SUMIF($E$4:$E$129,"211",$CI$4:$CI$129)</f>
        <v>0</v>
      </c>
      <c r="CJ135" s="130">
        <f>SUMIF($E$4:$E$129,"211",$CJ$4:$CJ$129)</f>
        <v>0</v>
      </c>
      <c r="CK135" s="26">
        <f t="shared" si="188"/>
        <v>0.92588447907431026</v>
      </c>
      <c r="CL135" s="28">
        <f t="shared" ca="1" si="189"/>
        <v>1604846031</v>
      </c>
      <c r="CM135" s="127">
        <f ca="1">SUMIF($E$4:$E$130,"211",$CM$4:$CM$129)</f>
        <v>0</v>
      </c>
      <c r="CN135" s="127">
        <f>SUMIF($E$4:$E$129,"211",$CN$4:$CN$129)</f>
        <v>1167026</v>
      </c>
      <c r="CO135" s="127">
        <f>SUMIF($E$4:$E$129,"211",$CO$4:$CO$129)</f>
        <v>1050000000</v>
      </c>
      <c r="CP135" s="127">
        <f>SUMIF($E$4:$E$129,"211",$CP$4:$CP$129)</f>
        <v>80883013</v>
      </c>
      <c r="CQ135" s="127">
        <f>SUMIF($E$4:$E$129,"211",$CQ$4:$CQ$129)</f>
        <v>210796645</v>
      </c>
      <c r="CR135" s="127">
        <f>SUMIF($E$4:$E$129,"211",$CR$4:$CR$129)</f>
        <v>0</v>
      </c>
      <c r="CS135" s="131">
        <f>SUMIF($E$4:$E$129,"211",$CS$4:$CS$129)</f>
        <v>0</v>
      </c>
      <c r="CT135" s="131">
        <f>SUMIF($E$4:$E$129,"211",$CT$4:$CT$129)</f>
        <v>0</v>
      </c>
      <c r="CU135" s="131">
        <f>SUMIF($E$4:$E$129,"211",$CU$4:$CU$129)</f>
        <v>0</v>
      </c>
      <c r="CV135" s="131">
        <f>SUMIF($E$4:$E$129,"211",$CV$4:$CV$129)</f>
        <v>0</v>
      </c>
      <c r="CW135" s="131">
        <f>SUMIF($E$4:$E$129,"211",$CW$4:$CW$129)</f>
        <v>0</v>
      </c>
      <c r="CX135" s="131">
        <f>SUMIF($E$4:$E$129,"211",$CX$4:$CX$129)</f>
        <v>0</v>
      </c>
      <c r="CY135" s="131">
        <f>SUMIF($E$4:$E$129,"211",$CY$4:$CY$129)</f>
        <v>135367704</v>
      </c>
      <c r="CZ135" s="131">
        <f>SUMIF($E$4:$E$129,"211",$CZ$4:$CZ$129)</f>
        <v>0</v>
      </c>
      <c r="DA135" s="131">
        <f>SUMIF($E$4:$E$129,"211",$DA$4:$DA$129)</f>
        <v>0</v>
      </c>
      <c r="DB135" s="131">
        <f>SUMIF($E$4:$E$129,"211",$DB$4:$DB$129)</f>
        <v>0</v>
      </c>
      <c r="DC135" s="131">
        <f>SUMIF($E$4:$E$129,"211",$DC$4:$DC$129)</f>
        <v>0</v>
      </c>
      <c r="DD135" s="131">
        <f>SUMIF($E$4:$E$129,"211",$DD$4:$DD$129)</f>
        <v>126631643</v>
      </c>
    </row>
    <row r="136" spans="1:110" ht="16.5" customHeight="1" x14ac:dyDescent="0.25">
      <c r="C136" s="132"/>
      <c r="D136" s="122" t="s">
        <v>380</v>
      </c>
      <c r="E136" s="115">
        <v>310</v>
      </c>
      <c r="F136" s="123"/>
      <c r="G136" s="124">
        <f>SUMIF($E$4:$E$129,"310",$G$4:$G$130)</f>
        <v>698000000</v>
      </c>
      <c r="H136" s="125">
        <f>SUMIF($E$4:$E$129,"310",$H$4:$H$129)</f>
        <v>0</v>
      </c>
      <c r="I136" s="125">
        <f>SUMIF($E$4:$E$129,"310",$I$4:$I$129)</f>
        <v>430000000</v>
      </c>
      <c r="J136" s="124">
        <f>SUMIF($E$4:$E$129,"310",$J$4:$J$129)</f>
        <v>0</v>
      </c>
      <c r="K136" s="123">
        <f>SUMIF($E$4:$E$129,"310",$K$4:$K$129)</f>
        <v>0</v>
      </c>
      <c r="L136" s="123">
        <f>SUMIF($E$4:$E$129,"310",$L$4:$L$129)</f>
        <v>0</v>
      </c>
      <c r="M136" s="123">
        <f>SUMIF($E$4:$E$129,"310",$M$4:$M$129)</f>
        <v>0</v>
      </c>
      <c r="N136" s="123">
        <f>SUMIF($E$4:$E$129,"310",$N$4:$N$129)</f>
        <v>0</v>
      </c>
      <c r="O136" s="123">
        <f>SUMIF($E$4:$E$129,"310",$O$4:$O$129)</f>
        <v>0</v>
      </c>
      <c r="P136" s="123">
        <f>SUMIF($E$4:$E$129,"310",$P$4:$P$129)</f>
        <v>0</v>
      </c>
      <c r="Q136" s="123">
        <f>SUMIF($E$4:$E$129,"310",$Q$4:$Q$129)</f>
        <v>0</v>
      </c>
      <c r="R136" s="123">
        <f>SUMIF($E$4:$E$129,"310",$R$4:$R$129)</f>
        <v>0</v>
      </c>
      <c r="S136" s="123">
        <f>SUMIF($E$4:$E$129,"310",$S$4:$S$129)</f>
        <v>0</v>
      </c>
      <c r="T136" s="123">
        <f>SUMIF($E$4:$E$129,"310",$T$4:$T$129)</f>
        <v>0</v>
      </c>
      <c r="U136" s="123">
        <f>SUMIF($E$4:$E$129,"310",$U$4:$U$129)</f>
        <v>200000000</v>
      </c>
      <c r="V136" s="123">
        <f>SUMIF($E$4:$E$122,"310",$V$4:$V$122)</f>
        <v>0</v>
      </c>
      <c r="W136" s="123"/>
      <c r="X136" s="123">
        <f>SUMIF($E$4:$E$129,"310",$X$4:$X$129)</f>
        <v>0</v>
      </c>
      <c r="Y136" s="123">
        <f>SUMIF($E$4:$E$129,"310",$Y$4:$Y$129)</f>
        <v>0</v>
      </c>
      <c r="Z136" s="123">
        <f>SUMIF($E$4:$E$129,"310",$Z$4:$Z$129)</f>
        <v>68000000</v>
      </c>
      <c r="AA136" s="126">
        <f t="shared" si="182"/>
        <v>0.37965616045845274</v>
      </c>
      <c r="AB136" s="33">
        <f t="shared" si="183"/>
        <v>265000000</v>
      </c>
      <c r="AC136" s="124">
        <f>SUMIF($E$4:$E$129,"310",$AC$4:$AC$129)</f>
        <v>0</v>
      </c>
      <c r="AD136" s="124">
        <f>SUMIF($E$4:$E$129,"310",$AD$4:$AD$129)</f>
        <v>120000000</v>
      </c>
      <c r="AE136" s="124">
        <f>SUMIF($E$4:$E$129,"310",$AE$4:$AE$129)</f>
        <v>0</v>
      </c>
      <c r="AF136" s="124">
        <f>SUMIF($E$4:$E$129,"310",$AF$4:$AF$129)</f>
        <v>0</v>
      </c>
      <c r="AG136" s="124">
        <f>SUMIF($E$4:$E$129,"310",$AG$4:$AG$129)</f>
        <v>0</v>
      </c>
      <c r="AH136" s="124">
        <f>SUMIF($E$4:$E$129,"310",$AH$4:$AH$129)</f>
        <v>0</v>
      </c>
      <c r="AI136" s="124">
        <f>SUMIF($E$4:$E$129,"310",$AI$4:$AI$129)</f>
        <v>0</v>
      </c>
      <c r="AJ136" s="124">
        <f>SUMIF($E$4:$E$129,"310",$AJ$4:$AJ$129)</f>
        <v>0</v>
      </c>
      <c r="AK136" s="124">
        <f>SUMIF($E$4:$E$129,"310",$AK$4:$AK$129)</f>
        <v>0</v>
      </c>
      <c r="AL136" s="124">
        <f>SUMIF($E$4:$E$129,"310",$AL$4:$AL$129)</f>
        <v>0</v>
      </c>
      <c r="AM136" s="124">
        <f>SUMIF($E$4:$E$129,"310",$AM$4:$AM$129)</f>
        <v>0</v>
      </c>
      <c r="AN136" s="124">
        <f>SUMIF($E$4:$E$129,"310",$AN$4:$AN$129)</f>
        <v>110000000</v>
      </c>
      <c r="AO136" s="124">
        <f>SUMIF($E$4:$E$129,"310",$AO$4:$AO$129)</f>
        <v>0</v>
      </c>
      <c r="AP136" s="124">
        <f>SUMIF($E$4:$E$129,"310",$AP$4:$AP$129)</f>
        <v>0</v>
      </c>
      <c r="AQ136" s="124">
        <f>SUMIF($E$4:$E$129,"310",$AQ$4:$AQ$129)</f>
        <v>0</v>
      </c>
      <c r="AR136" s="124">
        <f>SUMIF($E$4:$E$129,"310",$AR$4:$AR$129)</f>
        <v>0</v>
      </c>
      <c r="AS136" s="124">
        <f>SUMIF($E$4:$E$129,"310",$AS$4:$AS$129)</f>
        <v>0</v>
      </c>
      <c r="AT136" s="124">
        <f>SUMIF($E$4:$E$129,"310",$AT$4:$AT$129)</f>
        <v>0</v>
      </c>
      <c r="AU136" s="124">
        <f>SUMIF($E$4:$E$129,"310",$AU$4:$AU$129)</f>
        <v>35000000</v>
      </c>
      <c r="AV136" s="109">
        <f t="shared" si="184"/>
        <v>0.62034383954154726</v>
      </c>
      <c r="AW136" s="28">
        <f t="shared" si="185"/>
        <v>433000000</v>
      </c>
      <c r="AX136" s="127">
        <f>SUMIF($E$4:$E$129,"310",$AX$4:$AX$129)</f>
        <v>0</v>
      </c>
      <c r="AY136" s="127">
        <f>SUMIF($E$4:$E$129,"310",$AY$4:$AY$129)</f>
        <v>310000000</v>
      </c>
      <c r="AZ136" s="127">
        <f>SUMIF($E$4:$E$129,"310",$AZ$4:$AZ$129)</f>
        <v>0</v>
      </c>
      <c r="BA136" s="127">
        <f>SUMIF($E$4:$E$129,"310",$BA$4:$BA$129)</f>
        <v>0</v>
      </c>
      <c r="BB136" s="127">
        <f>SUMIF($E$4:$E$129,"310",$BB$4:$BB$129)</f>
        <v>0</v>
      </c>
      <c r="BC136" s="127">
        <f>SUMIF($E$4:$E$129,"310",$BC$4:$BC$129)</f>
        <v>0</v>
      </c>
      <c r="BD136" s="127">
        <f>SUMIF($E$4:$E$129,"310",$BD$4:$BD$129)</f>
        <v>0</v>
      </c>
      <c r="BE136" s="127">
        <f>SUMIF($E$4:$E$129,"310",$BE$4:$BE$129)</f>
        <v>0</v>
      </c>
      <c r="BF136" s="127">
        <f>SUMIF($E$4:$E$129,"310",$BF$4:$BF$129)</f>
        <v>0</v>
      </c>
      <c r="BG136" s="127">
        <f>SUMIF($E$4:$E$129,"310",$BG$4:$BG$129)</f>
        <v>0</v>
      </c>
      <c r="BH136" s="127">
        <f>SUMIF($E$4:$E$129,"310",$BH$4:$BH$129)</f>
        <v>0</v>
      </c>
      <c r="BI136" s="127">
        <f>SUMIF($E$4:$E$129,"310",$BI$4:$BI$129)</f>
        <v>-110000000</v>
      </c>
      <c r="BJ136" s="127">
        <f>SUMIF($E$4:$E$129,"310",$BJ$4:$BJ$129)</f>
        <v>0</v>
      </c>
      <c r="BK136" s="127">
        <f>SUMIF($E$4:$E$129,"310",$BK$4:$BK$129)</f>
        <v>200000000</v>
      </c>
      <c r="BL136" s="127">
        <f>SUMIF($E$4:$E$129,"310",$BL$4:$BL$129)</f>
        <v>0</v>
      </c>
      <c r="BM136" s="127">
        <f>SUMIF($E$4:$E$129,"310",$BL$4:$BL$129)</f>
        <v>0</v>
      </c>
      <c r="BN136" s="127">
        <f>SUMIF($E$4:$E$129,"310",$BN$4:$BN$129)</f>
        <v>0</v>
      </c>
      <c r="BO136" s="127">
        <f>SUMIF($E$4:$E$129,"310",$BO$4:$BO$129)</f>
        <v>0</v>
      </c>
      <c r="BP136" s="128">
        <f>SUMIF($E$4:$E$129,"310",$BP$4:$BP$129)</f>
        <v>33000000</v>
      </c>
      <c r="BQ136" s="129">
        <f t="shared" si="186"/>
        <v>5.3715829512893984E-2</v>
      </c>
      <c r="BR136" s="33">
        <f t="shared" si="187"/>
        <v>37493649</v>
      </c>
      <c r="BS136" s="124">
        <f>SUMIF($E$4:$E$129,"310",$BS$4:$BS$129)</f>
        <v>0</v>
      </c>
      <c r="BT136" s="124">
        <f>SUMIF($E$4:$E$129,"310",$BT$4:$BT$129)</f>
        <v>23722931</v>
      </c>
      <c r="BU136" s="124">
        <f>SUMIF($E$4:$E$129,"310",$BU$4:$BU$129)</f>
        <v>0</v>
      </c>
      <c r="BV136" s="124">
        <f>SUMIF($E$4:$E$129,"310",$BV$4:$BV$129)</f>
        <v>0</v>
      </c>
      <c r="BW136" s="124">
        <f>SUMIF($E$4:$E$129,"310",$BW$4:$BW$129)</f>
        <v>0</v>
      </c>
      <c r="BX136" s="124">
        <f>SUMIF($E$4:$E$129,"310",$BX$4:$BX$129)</f>
        <v>0</v>
      </c>
      <c r="BY136" s="124">
        <f>SUMIF($E$4:$E$129,"310",$BY$4:$BY$129)</f>
        <v>0</v>
      </c>
      <c r="BZ136" s="124">
        <f>SUMIF($E$4:$E$129,"310",$BZ$4:$BZ$129)</f>
        <v>0</v>
      </c>
      <c r="CA136" s="124">
        <f>SUMIF($E$4:$E$129,"310",$CA$4:$CA$129)</f>
        <v>0</v>
      </c>
      <c r="CB136" s="124">
        <f>SUMIF($E$4:$E$129,"310",$CB$4:$CB$129)</f>
        <v>0</v>
      </c>
      <c r="CC136" s="124">
        <f>SUMIF($E$4:$E$129,"310",$CC$4:$CC$129)</f>
        <v>0</v>
      </c>
      <c r="CD136" s="124">
        <f>SUMIF($E$4:$E$129,"310",$CD$4:$CD$129)</f>
        <v>0</v>
      </c>
      <c r="CE136" s="124">
        <f>SUMIF($E$4:$E$129,"310",$CE$4:$CE$129)</f>
        <v>13770718</v>
      </c>
      <c r="CF136" s="124">
        <f>SUMIF($E$4:$E$129,"310",$CF$4:$CF$129)</f>
        <v>0</v>
      </c>
      <c r="CG136" s="124">
        <f>SUMIF($E$4:$E$129,"310",$CG$4:$CG$129)</f>
        <v>0</v>
      </c>
      <c r="CH136" s="124">
        <f>SUMIF($E$4:$E$129,"310",$CH$4:$CH$129)</f>
        <v>0</v>
      </c>
      <c r="CI136" s="124">
        <f>SUMIF($E$4:$E$129,"310",$CI$4:$CI$129)</f>
        <v>0</v>
      </c>
      <c r="CJ136" s="130">
        <f>SUMIF($E$4:$E$129,"310",$CJ$4:$CJ$129)</f>
        <v>0</v>
      </c>
      <c r="CK136" s="26">
        <f t="shared" si="188"/>
        <v>0.946284170487106</v>
      </c>
      <c r="CL136" s="28">
        <f t="shared" si="189"/>
        <v>660506351</v>
      </c>
      <c r="CM136" s="127">
        <f>SUMIF($E$4:$E$129,"310",$CM$4:$CM$129)</f>
        <v>0</v>
      </c>
      <c r="CN136" s="127">
        <f>SUMIF($E$4:$E$129,"310",$CN$4:$CN$129)</f>
        <v>406277069</v>
      </c>
      <c r="CO136" s="127">
        <f>SUMIF($E$4:$E$129,"310",$CO$4:$CO$129)</f>
        <v>0</v>
      </c>
      <c r="CP136" s="127">
        <f>SUMIF($E$4:$E$129,"310",$CP$4:$CP$129)</f>
        <v>0</v>
      </c>
      <c r="CQ136" s="127">
        <f>SUMIF($E$4:$E$129,"310",$CQ$4:$CQ$129)</f>
        <v>0</v>
      </c>
      <c r="CR136" s="127">
        <f>SUMIF($E$4:$E$129,"310",$CR$4:$CR$129)</f>
        <v>0</v>
      </c>
      <c r="CS136" s="131">
        <f>SUMIF($E$4:$E$129,"310",$CS$4:$CS$129)</f>
        <v>0</v>
      </c>
      <c r="CT136" s="131">
        <f>SUMIF($E$4:$E$129,"310",$CT$4:$CT$129)</f>
        <v>0</v>
      </c>
      <c r="CU136" s="131">
        <f>SUMIF($E$4:$E$129,"310",$CU$4:$CU$129)</f>
        <v>0</v>
      </c>
      <c r="CV136" s="131">
        <f>SUMIF($E$4:$E$129,"310",$CV$4:$CV$129)</f>
        <v>0</v>
      </c>
      <c r="CW136" s="131">
        <f>SUMIF($E$4:$E$129,"310",$CW$4:$CW$129)</f>
        <v>0</v>
      </c>
      <c r="CX136" s="131">
        <f>SUMIF($E$4:$E$129,"310",$CX$4:$CX$129)</f>
        <v>0</v>
      </c>
      <c r="CY136" s="131">
        <f>SUMIF($E$4:$E$129,"310",$CY$4:$CY$129)</f>
        <v>186229282</v>
      </c>
      <c r="CZ136" s="131">
        <f>SUMIF($E$4:$E$129,"310",$CZ$4:$CZ$129)</f>
        <v>0</v>
      </c>
      <c r="DA136" s="131">
        <f>SUMIF($E$4:$E$129,"310",$DA$4:$DA$129)</f>
        <v>0</v>
      </c>
      <c r="DB136" s="131">
        <f>SUMIF($E$4:$E$129,"310",$DB$4:$DB$129)</f>
        <v>0</v>
      </c>
      <c r="DC136" s="131">
        <f>SUMIF($E$4:$E$129,"310",$DC$4:$DC$129)</f>
        <v>0</v>
      </c>
      <c r="DD136" s="131">
        <f>SUMIF($E$4:$E$129,"310",$DD$4:$DD$129)</f>
        <v>68000000</v>
      </c>
    </row>
    <row r="137" spans="1:110" x14ac:dyDescent="0.25">
      <c r="C137" s="133"/>
      <c r="D137" s="122" t="s">
        <v>381</v>
      </c>
      <c r="E137" s="115">
        <v>410</v>
      </c>
      <c r="F137" s="123"/>
      <c r="G137" s="124">
        <f>SUMIF($E$4:$E$129,"410",$G$4:$G$129)</f>
        <v>5874275758</v>
      </c>
      <c r="H137" s="125">
        <f>SUMIF($E$4:$E$129,"410",$H$4:$H$129)</f>
        <v>0</v>
      </c>
      <c r="I137" s="125">
        <f>SUMIF($E$4:$E$130,"410",$I$4:$I$130)</f>
        <v>500000000</v>
      </c>
      <c r="J137" s="124">
        <f>SUMIF($E$4:$E$129,"410",$J$4:$J$129)</f>
        <v>2550000000</v>
      </c>
      <c r="K137" s="123">
        <f>SUMIF($E$4:$E$129,"410",$K$4:$K$129)</f>
        <v>0</v>
      </c>
      <c r="L137" s="123">
        <f>SUMIF($E$4:$E$129,"410",$L$4:$L$129)</f>
        <v>0</v>
      </c>
      <c r="M137" s="123">
        <f>SUMIF($E$4:$E$129,"410",$M$4:$M$129)</f>
        <v>0</v>
      </c>
      <c r="N137" s="123">
        <f>SUMIF($E$4:$E$129,"410",$N$4:$N$129)</f>
        <v>0</v>
      </c>
      <c r="O137" s="123">
        <f>SUMIF($E$4:$E$129,"410",$O$4:$O$129)</f>
        <v>0</v>
      </c>
      <c r="P137" s="123">
        <f>SUMIF($E$4:$E$129,"410",$P$4:$P$129)</f>
        <v>0</v>
      </c>
      <c r="Q137" s="123">
        <f>SUMIF($E$4:$E$129,"410",$Q$4:$Q$129)</f>
        <v>0</v>
      </c>
      <c r="R137" s="123">
        <f>SUMIF($E$4:$E$129,"410",$R$4:$R$129)</f>
        <v>2500000000</v>
      </c>
      <c r="S137" s="123">
        <f>SUMIF($E$4:$E$129,"410",$S$4:$S$129)</f>
        <v>0</v>
      </c>
      <c r="T137" s="123">
        <f>SUMIF($E$4:$E$129,"410",$T$4:$T$129)</f>
        <v>0</v>
      </c>
      <c r="U137" s="123">
        <f>SUMIF($E$4:$E$122,"410",$U$4:$U$122)</f>
        <v>198275758</v>
      </c>
      <c r="V137" s="123">
        <f>SUMIF($E$4:$E$122,"410",$V$4:$V$122)</f>
        <v>0</v>
      </c>
      <c r="W137" s="123">
        <f>SUMIF($E$4:$E$129,"410",$W$4:$W$129)</f>
        <v>0</v>
      </c>
      <c r="X137" s="123">
        <f>SUMIF($E$4:$E$129,"410",$X$4:$X$129)</f>
        <v>0</v>
      </c>
      <c r="Y137" s="123">
        <f>SUMIF($E$4:$E$129,"410",$Y$4:$Y$129)</f>
        <v>0</v>
      </c>
      <c r="Z137" s="123">
        <f>SUMIF($E$4:$E$129,"410",$Z$4:$Z$129)</f>
        <v>126000000</v>
      </c>
      <c r="AA137" s="126">
        <f t="shared" si="182"/>
        <v>0.25911400719094402</v>
      </c>
      <c r="AB137" s="28">
        <f t="shared" si="183"/>
        <v>1522107131</v>
      </c>
      <c r="AC137" s="124">
        <f>SUMIF($E$4:$E$129,"410",$AC$4:$AC$129)</f>
        <v>0</v>
      </c>
      <c r="AD137" s="124">
        <f>SUMIF($E$4:$E$129,"410",$AD$4:$AD$129)</f>
        <v>370365048</v>
      </c>
      <c r="AE137" s="124">
        <f>SUMIF($E$4:$E$129,"410",$AE$4:$AE$129)</f>
        <v>200000000</v>
      </c>
      <c r="AF137" s="124">
        <f>SUMIF($E$4:$E$129,"410",$AF$4:$AF$129)</f>
        <v>0</v>
      </c>
      <c r="AG137" s="124">
        <f>SUMIF($E$4:$E$129,"410",$AG$4:$AG$129)</f>
        <v>0</v>
      </c>
      <c r="AH137" s="124">
        <f>SUMIF($E$4:$E$129,"410",$AH$4:$AH$129)</f>
        <v>0</v>
      </c>
      <c r="AI137" s="124">
        <f>SUMIF($E$4:$E$129,"410",$AI$4:$AI$129)</f>
        <v>0</v>
      </c>
      <c r="AJ137" s="124">
        <f>SUMIF($E$4:$E$129,"410",$AJ$4:$AJ$129)</f>
        <v>0</v>
      </c>
      <c r="AK137" s="124">
        <f>SUMIF($E$4:$E$129,"410",$AK$4:$AK$129)</f>
        <v>0</v>
      </c>
      <c r="AL137" s="124">
        <f>SUMIF($E$4:$E$129,"410",$AL$4:$AL$129)</f>
        <v>0</v>
      </c>
      <c r="AM137" s="124">
        <f>SUMIF($E$4:$E$129,"410",$AM$4:$AM$129)</f>
        <v>938475416</v>
      </c>
      <c r="AN137" s="124">
        <f>SUMIF($E$4:$E$129,"410",$AN$4:$AN$129)</f>
        <v>0</v>
      </c>
      <c r="AO137" s="124">
        <f>SUMIF($E$4:$E$129,"410",$AO$4:$AO$129)</f>
        <v>0</v>
      </c>
      <c r="AP137" s="124">
        <f>SUMIF($E$4:$E$129,"410",$AP$4:$AP$129)</f>
        <v>0</v>
      </c>
      <c r="AQ137" s="124">
        <f>SUMIF($E$4:$E$129,"410",$AQ$4:$AQ$129)</f>
        <v>0</v>
      </c>
      <c r="AR137" s="124">
        <f>SUMIF($E$4:$E$129,"410",$AR$4:$AR$129)</f>
        <v>0</v>
      </c>
      <c r="AS137" s="124">
        <f>SUMIF($E$4:$E$129,"410",$AS$4:$AS$129)</f>
        <v>0</v>
      </c>
      <c r="AT137" s="124">
        <f>SUMIF($E$4:$E$129,"410",$AT$4:$AT$129)</f>
        <v>0</v>
      </c>
      <c r="AU137" s="124">
        <f>SUMIF($E$4:$E$129,"410",$AU$4:$AU$129)</f>
        <v>13266667</v>
      </c>
      <c r="AV137" s="109">
        <f t="shared" si="184"/>
        <v>0.74088599280905598</v>
      </c>
      <c r="AW137" s="28">
        <f t="shared" si="185"/>
        <v>4352168627</v>
      </c>
      <c r="AX137" s="127">
        <f>SUMIF($E$4:$E$129,"410",$AX$4:$AX$129)</f>
        <v>0</v>
      </c>
      <c r="AY137" s="127">
        <f>SUMIF($E$4:$E$129,"410",$AY$4:$AY$129)</f>
        <v>129634952</v>
      </c>
      <c r="AZ137" s="127">
        <f>SUMIF($E$4:$E$129,"410",$AZ$4:$AZ$129)</f>
        <v>2350000000</v>
      </c>
      <c r="BA137" s="127">
        <f>SUMIF($E$4:$E$129,"410",$BA$4:$BA$129)</f>
        <v>0</v>
      </c>
      <c r="BB137" s="127">
        <f>SUMIF($E$4:$E$129,"410",$BB$4:$BB$129)</f>
        <v>0</v>
      </c>
      <c r="BC137" s="127">
        <f>SUMIF($E$4:$E$129,"410",$BC$4:$BC$129)</f>
        <v>0</v>
      </c>
      <c r="BD137" s="127">
        <f>SUMIF($E$4:$E$129,"410",$BD$4:$BD$129)</f>
        <v>0</v>
      </c>
      <c r="BE137" s="127">
        <f>SUMIF($E$4:$E$129,"410",$BE$4:$BE$129)</f>
        <v>0</v>
      </c>
      <c r="BF137" s="127">
        <f>SUMIF($E$4:$E$129,"410",$BF$4:$BF$129)</f>
        <v>0</v>
      </c>
      <c r="BG137" s="127">
        <f>SUMIF($E$4:$E$129,"410",$BG$4:$BG$129)</f>
        <v>0</v>
      </c>
      <c r="BH137" s="127">
        <f>SUMIF($E$4:$E$129,"410",$BH$4:$BH$129)</f>
        <v>1561524584</v>
      </c>
      <c r="BI137" s="127">
        <f>SUMIF($E$4:$E$129,"410",$BI$4:$BI$129)</f>
        <v>0</v>
      </c>
      <c r="BJ137" s="127">
        <f>SUMIF($E$4:$E$129,"410",$BJ$4:$BJ$129)</f>
        <v>0</v>
      </c>
      <c r="BK137" s="127">
        <f>SUMIF($E$4:$E$129,"410",$BK$4:$BK$129)</f>
        <v>198275758</v>
      </c>
      <c r="BL137" s="127">
        <f>SUMIF($E$4:$E$129,"510",$BL$4:$BL$129)</f>
        <v>0</v>
      </c>
      <c r="BM137" s="127">
        <f>SUMIF($E$4:$E$129,"410",$BM$4:$BM$129)</f>
        <v>0</v>
      </c>
      <c r="BN137" s="127">
        <f>SUMIF($E$4:$E$129,"410",$BN$4:$BN$129)</f>
        <v>0</v>
      </c>
      <c r="BO137" s="127">
        <f>SUMIF($E$4:$E$129,"410",$BO$4:$BO$129)</f>
        <v>0</v>
      </c>
      <c r="BP137" s="128">
        <f>SUMIF($E$4:$E$129,"410",$BP$4:$BP$129)</f>
        <v>112733333</v>
      </c>
      <c r="BQ137" s="129">
        <f t="shared" si="186"/>
        <v>7.0410407008339157E-2</v>
      </c>
      <c r="BR137" s="28">
        <f t="shared" si="187"/>
        <v>413610147</v>
      </c>
      <c r="BS137" s="124">
        <f>SUMIF($E$4:$E$129,"410",$BS$4:$BS$129)</f>
        <v>0</v>
      </c>
      <c r="BT137" s="124">
        <f>SUMIF($E$4:$E$129,"410",$BT$4:$BT$129)</f>
        <v>54803433</v>
      </c>
      <c r="BU137" s="124">
        <f>SUMIF($E$4:$E$129,"410",$BU$4:$BU$129)</f>
        <v>66002660</v>
      </c>
      <c r="BV137" s="124">
        <f>SUMIF($E$4:$E$129,"410",$BV$4:$BV$129)</f>
        <v>0</v>
      </c>
      <c r="BW137" s="124">
        <f>SUMIF($E$4:$E$129,"410",$BW$4:$BW$129)</f>
        <v>0</v>
      </c>
      <c r="BX137" s="124">
        <f>SUMIF($E$4:$E$129,"410",$BX$4:$BX$129)</f>
        <v>0</v>
      </c>
      <c r="BY137" s="124">
        <f>SUMIF($E$4:$E$129,"410",$BY$4:$BY$129)</f>
        <v>0</v>
      </c>
      <c r="BZ137" s="124">
        <f>SUMIF($E$4:$E$129,"410",$BZ$4:$BZ$129)</f>
        <v>0</v>
      </c>
      <c r="CA137" s="124">
        <f>SUMIF($E$4:$E$129,"410",$CA$4:$CA$129)</f>
        <v>0</v>
      </c>
      <c r="CB137" s="124">
        <f>SUMIF($E$4:$E$129,"410",$CB$4:$CB$129)</f>
        <v>0</v>
      </c>
      <c r="CC137" s="124">
        <f>SUMIF($E$4:$E$129,"410",$CC$4:$CC$129)</f>
        <v>281537387</v>
      </c>
      <c r="CD137" s="124">
        <f>SUMIF($E$4:$E$129,"410",$CD$4:$CD$129)</f>
        <v>0</v>
      </c>
      <c r="CE137" s="124">
        <f>SUMIF($E$4:$E$129,"410",$CE$4:$CE$129)</f>
        <v>0</v>
      </c>
      <c r="CF137" s="124">
        <f>SUMIF($E$4:$E$129,"410",$CF$4:$CF$129)</f>
        <v>0</v>
      </c>
      <c r="CG137" s="124">
        <f>SUMIF($E$4:$E$129,"410",$CG$4:$CG$129)</f>
        <v>0</v>
      </c>
      <c r="CH137" s="124">
        <f>SUMIF($E$4:$E$129,"410",$CH$4:$CH$129)</f>
        <v>0</v>
      </c>
      <c r="CI137" s="124">
        <f>SUMIF($E$4:$E$129,"410",$CI$4:$CI$129)</f>
        <v>0</v>
      </c>
      <c r="CJ137" s="130">
        <f>SUMIF($E$4:$E$129,"410",$CJ$4:$CJ$129)</f>
        <v>11266667</v>
      </c>
      <c r="CK137" s="26">
        <f t="shared" si="188"/>
        <v>0.92958959299166088</v>
      </c>
      <c r="CL137" s="28">
        <f t="shared" si="189"/>
        <v>5460665611</v>
      </c>
      <c r="CM137" s="127">
        <f>SUMIF($E$4:$E$129,"410",$CM$4:$CM$129)</f>
        <v>0</v>
      </c>
      <c r="CN137" s="127">
        <f>SUMIF($E$4:$E$129,"410",$CN$4:$CN$129)</f>
        <v>445196567</v>
      </c>
      <c r="CO137" s="127">
        <f>SUMIF($E$4:$E$129,"410",$CO$4:$CO$129)</f>
        <v>2483997340</v>
      </c>
      <c r="CP137" s="127">
        <f>SUMIF($E$4:$E$129,"410",$CP$4:$CP$129)</f>
        <v>0</v>
      </c>
      <c r="CQ137" s="127">
        <f>SUMIF($E$4:$E$129,"410",$CQ$4:$CQ$129)</f>
        <v>0</v>
      </c>
      <c r="CR137" s="127">
        <f>SUMIF($E$4:$E$129,"410",$CR$4:$CR$129)</f>
        <v>0</v>
      </c>
      <c r="CS137" s="131">
        <f>SUMIF($E$4:$E$129,"410",$CS$4:$CS$129)</f>
        <v>0</v>
      </c>
      <c r="CT137" s="131">
        <f>SUMIF($E$4:$E$129,"410",$CT$4:$CT$129)</f>
        <v>0</v>
      </c>
      <c r="CU137" s="131">
        <f>SUMIF($E$4:$E$129,"410",$CU$4:$CU$129)</f>
        <v>0</v>
      </c>
      <c r="CV137" s="131">
        <f>SUMIF($E$4:$E$129,"410",$CV$4:$CV$129)</f>
        <v>0</v>
      </c>
      <c r="CW137" s="131">
        <f>SUMIF($E$4:$E$129,"410",$CW$4:$CW$129)</f>
        <v>2218462613</v>
      </c>
      <c r="CX137" s="131">
        <f>SUMIF($E$4:$E$129,"410",$CX$4:$CX$129)</f>
        <v>0</v>
      </c>
      <c r="CY137" s="131">
        <f>SUMIF($E$4:$E$129,"410",$CY$4:$CY$129)</f>
        <v>198275758</v>
      </c>
      <c r="CZ137" s="131">
        <f>SUMIF($E$4:$E$129,"410",$CZ$4:$CZ$129)</f>
        <v>0</v>
      </c>
      <c r="DA137" s="131">
        <f>SUMIF($E$4:$E$129,"410",$DA$4:$DA$129)</f>
        <v>0</v>
      </c>
      <c r="DB137" s="131">
        <f>SUMIF($E$4:$E$129,"410",$DB$4:$DB$129)</f>
        <v>0</v>
      </c>
      <c r="DC137" s="131">
        <f>SUMIF($E$4:$E$129,"410",$DC$4:$DC$129)</f>
        <v>0</v>
      </c>
      <c r="DD137" s="131">
        <f>SUMIF($E$4:$E$129,"410",$DD$4:$DD$129)</f>
        <v>114733333</v>
      </c>
    </row>
    <row r="138" spans="1:110" ht="14.25" customHeight="1" x14ac:dyDescent="0.25">
      <c r="C138" s="133"/>
      <c r="D138" s="134" t="s">
        <v>382</v>
      </c>
      <c r="E138" s="115">
        <v>510</v>
      </c>
      <c r="F138" s="123"/>
      <c r="G138" s="124">
        <f>SUMIF($E$4:$E$129,"510",$G$4:$G$129)</f>
        <v>1045054283</v>
      </c>
      <c r="H138" s="125">
        <f>SUMIF($E$4:$E$129,"510",$H$4:$H$129)</f>
        <v>0</v>
      </c>
      <c r="I138" s="125">
        <f>SUMIF($E$4:$E$130,"510",$I$4:$I$130)</f>
        <v>620954283</v>
      </c>
      <c r="J138" s="124">
        <f>SUMIF($E$4:$E$129,"510",$J$4:$J$129)</f>
        <v>250000000</v>
      </c>
      <c r="K138" s="123">
        <f>SUMIF($E$4:$E$129,"510",$K$4:$K$129)</f>
        <v>0</v>
      </c>
      <c r="L138" s="123">
        <f>SUMIF($E$4:$E$129,"510",$L$4:$L$129)</f>
        <v>0</v>
      </c>
      <c r="M138" s="123">
        <f>SUMIF($E$4:$E$129,"510",$M$4:$M$129)</f>
        <v>0</v>
      </c>
      <c r="N138" s="123">
        <f>SUMIF($E$4:$E$129,"510",$N$4:$N$129)</f>
        <v>0</v>
      </c>
      <c r="O138" s="123">
        <f>SUMIF($E$4:$E$129,"510",$O$4:$O$129)</f>
        <v>0</v>
      </c>
      <c r="P138" s="123">
        <f>SUMIF($E$4:$E$129,"510",$P$4:$P$129)</f>
        <v>0</v>
      </c>
      <c r="Q138" s="123">
        <f>SUMIF($E$4:$E$129,"510",$Q$4:$Q$129)</f>
        <v>0</v>
      </c>
      <c r="R138" s="123">
        <f>SUMIF($E$4:$E$129,"510",$R$4:$R$129)</f>
        <v>0</v>
      </c>
      <c r="S138" s="123">
        <f>SUMIF($E$4:$E$129,"510",$S$4:$S$129)</f>
        <v>0</v>
      </c>
      <c r="T138" s="123">
        <f>SUMIF($E$4:$E$129,"510",$T$4:$T$129)</f>
        <v>0</v>
      </c>
      <c r="U138" s="123">
        <f>SUMIF($E$4:$E$129,"510",$U$4:$U$129)</f>
        <v>50000000</v>
      </c>
      <c r="V138" s="123">
        <f>SUMIF($E$4:$E$122,"510",$V$4:$V$122)</f>
        <v>0</v>
      </c>
      <c r="W138" s="123"/>
      <c r="X138" s="123">
        <f>SUMIF($E$4:$E$129,"510",$X$4:$X$129)</f>
        <v>0</v>
      </c>
      <c r="Y138" s="123">
        <f>SUMIF($E$4:$E$129,"510",$Y$4:$Y$129)</f>
        <v>0</v>
      </c>
      <c r="Z138" s="123">
        <f>SUMIF($E$4:$E$129,"510",$Z$4:$Z$129)</f>
        <v>124100000</v>
      </c>
      <c r="AA138" s="126">
        <f t="shared" si="182"/>
        <v>0.58685806467337354</v>
      </c>
      <c r="AB138" s="28">
        <f t="shared" si="183"/>
        <v>613298534</v>
      </c>
      <c r="AC138" s="124">
        <f>SUMIF($E$4:$E$129,"510",$AC$4:$AC$129)</f>
        <v>0</v>
      </c>
      <c r="AD138" s="124">
        <f>SUMIF($E$4:$E$129,"510",$AD$4:$AD$129)</f>
        <v>428964534</v>
      </c>
      <c r="AE138" s="124">
        <f>SUMIF($E$4:$E$129,"510",$AE$4:$AE$129)</f>
        <v>130000000</v>
      </c>
      <c r="AF138" s="124">
        <f>SUMIF($E$4:$E$129,"510",$AF$4:$AF$129)</f>
        <v>0</v>
      </c>
      <c r="AG138" s="124">
        <f>SUMIF($E$4:$E$129,"510",$AG$4:$AG$129)</f>
        <v>0</v>
      </c>
      <c r="AH138" s="124">
        <f>SUMIF($E$4:$E$129,"510",$AH$4:$AH$129)</f>
        <v>0</v>
      </c>
      <c r="AI138" s="124">
        <f>SUMIF($E$4:$E$129,"510",$AI$4:$AI$129)</f>
        <v>0</v>
      </c>
      <c r="AJ138" s="124">
        <f>SUMIF($E$4:$E$129,"510",$AJ$4:$AJ$129)</f>
        <v>0</v>
      </c>
      <c r="AK138" s="124">
        <f>SUMIF($E$4:$E$129,"510",$AK$4:$AK$129)</f>
        <v>0</v>
      </c>
      <c r="AL138" s="124">
        <f>SUMIF($E$4:$E$129,"510",$AL$4:$AL$129)</f>
        <v>0</v>
      </c>
      <c r="AM138" s="124">
        <f>SUMIF($E$4:$E$129,"510",$AM$4:$AM$129)</f>
        <v>0</v>
      </c>
      <c r="AN138" s="124">
        <f>SUMIF($E$4:$E$129,"510",$AN$4:$AN$129)</f>
        <v>9434000</v>
      </c>
      <c r="AO138" s="124">
        <f>SUMIF($E$4:$E$129,"510",$AO$4:$AO$129)</f>
        <v>0</v>
      </c>
      <c r="AP138" s="124">
        <f>SUMIF($E$4:$E$129,"510",$AP$4:$AP$129)</f>
        <v>0</v>
      </c>
      <c r="AQ138" s="124">
        <f>SUMIF($E$4:$E$129,"510",$AQ$4:$AQ$129)</f>
        <v>0</v>
      </c>
      <c r="AR138" s="124">
        <f>SUMIF($E$4:$E$129,"510",$AR$4:$AR$129)</f>
        <v>0</v>
      </c>
      <c r="AS138" s="124">
        <f>SUMIF($E$4:$E$129,"510",$AS$4:$AS$129)</f>
        <v>0</v>
      </c>
      <c r="AT138" s="124">
        <f>SUMIF($E$4:$E$129," 510",$AT$4:$AT$129)</f>
        <v>0</v>
      </c>
      <c r="AU138" s="124">
        <f>SUMIF($E$4:$E$129,"510",$AU$4:$AU$129)</f>
        <v>44900000</v>
      </c>
      <c r="AV138" s="109">
        <f t="shared" si="184"/>
        <v>0.41314193532662646</v>
      </c>
      <c r="AW138" s="28">
        <f t="shared" si="185"/>
        <v>431755749</v>
      </c>
      <c r="AX138" s="127">
        <f>SUMIF($E$4:$E$129,"510",$AX$4:$AX$129)</f>
        <v>0</v>
      </c>
      <c r="AY138" s="127">
        <f>SUMIF($E$4:$E$129,"510",$AY$4:$AY$129)</f>
        <v>191989749</v>
      </c>
      <c r="AZ138" s="127">
        <f>SUMIF($E$4:$E$129,"510",$AZ$4:$AZ$129)</f>
        <v>120000000</v>
      </c>
      <c r="BA138" s="127">
        <f>SUMIF($E$4:$E$129,"510",$BA$4:$BA$129)</f>
        <v>0</v>
      </c>
      <c r="BB138" s="127">
        <f>SUMIF($E$4:$E$129,"510",$BB$4:$BB$129)</f>
        <v>0</v>
      </c>
      <c r="BC138" s="127">
        <f>SUMIF($E$4:$E$129,"510",$BC$4:$BC$129)</f>
        <v>0</v>
      </c>
      <c r="BD138" s="127">
        <f>SUMIF($E$4:$E$129,"510",$BD$4:$BD$129)</f>
        <v>0</v>
      </c>
      <c r="BE138" s="127">
        <f>SUMIF($E$4:$E$129,"510",$BE$4:$BE$129)</f>
        <v>0</v>
      </c>
      <c r="BF138" s="127">
        <f>SUMIF($E$4:$E$129,"510",$BF$4:$BF$129)</f>
        <v>0</v>
      </c>
      <c r="BG138" s="127">
        <f>SUMIF($E$4:$E$129,"510",$BG$4:$BG$129)</f>
        <v>0</v>
      </c>
      <c r="BH138" s="127">
        <f>SUMIF($E$4:$E$129,"510",$BH$4:$BH$129)</f>
        <v>0</v>
      </c>
      <c r="BI138" s="127">
        <f>SUMIF($E$4:$E$129,"510",$BI$4:$BI$129)</f>
        <v>-9434000</v>
      </c>
      <c r="BJ138" s="127">
        <f>SUMIF($E$4:$E$129,"510",$BJ$4:$BJ$129)</f>
        <v>0</v>
      </c>
      <c r="BK138" s="127">
        <f>SUMIF($E$4:$E$129,"510",$BK$4:$BK$129)</f>
        <v>50000000</v>
      </c>
      <c r="BL138" s="127">
        <f>SUMIF($E$4:$E$129,"520",$BL$4:$BL$129)</f>
        <v>0</v>
      </c>
      <c r="BM138" s="127"/>
      <c r="BN138" s="127">
        <f>SUMIF($E$4:$E$129,"510",$BN$4:$BN$129)</f>
        <v>0</v>
      </c>
      <c r="BO138" s="127">
        <f>SUMIF($E$4:$E$129,"510",$BO$4:$BO$129)</f>
        <v>0</v>
      </c>
      <c r="BP138" s="128">
        <f>SUMIF($E$4:$E$129,"510",$BP$4:$BP$129)</f>
        <v>79200000</v>
      </c>
      <c r="BQ138" s="129">
        <f t="shared" si="186"/>
        <v>0.29950812803855087</v>
      </c>
      <c r="BR138" s="28">
        <f t="shared" si="187"/>
        <v>313002252</v>
      </c>
      <c r="BS138" s="124">
        <f>SUMIF($E$4:$E$129,"510",$BS$4:$BS$129)</f>
        <v>0</v>
      </c>
      <c r="BT138" s="124">
        <f>SUMIF($E$4:$E$129,"510",$BT$4:$BT$129)</f>
        <v>256576115</v>
      </c>
      <c r="BU138" s="124">
        <f>SUMIF($E$4:$E$129,"510",$BU$4:$BU$129)</f>
        <v>28592137</v>
      </c>
      <c r="BV138" s="124">
        <f>SUMIF($E$4:$E$129,"510",$BV$4:$BV$129)</f>
        <v>0</v>
      </c>
      <c r="BW138" s="124">
        <f>SUMIF($E$4:$E$129,"510",$BW$4:$BW$129)</f>
        <v>0</v>
      </c>
      <c r="BX138" s="124">
        <f>SUMIF($E$4:$E$129,"510",$BX$4:$BX$129)</f>
        <v>0</v>
      </c>
      <c r="BY138" s="124">
        <f>SUMIF($E$4:$E$129,"510",$BY$4:$BY$129)</f>
        <v>0</v>
      </c>
      <c r="BZ138" s="124">
        <f>SUMIF($E$4:$E$129,"510",$BZ$4:$BZ$129)</f>
        <v>0</v>
      </c>
      <c r="CA138" s="124">
        <f>SUMIF($E$4:$E$129,"510",$CA$4:$CA$129)</f>
        <v>0</v>
      </c>
      <c r="CB138" s="124">
        <f>SUMIF($E$4:$E$129,"510",$CB$4:$CB$129)</f>
        <v>0</v>
      </c>
      <c r="CC138" s="124">
        <f>SUMIF($E$4:$E$129,"510",$CC$4:$CC$129)</f>
        <v>0</v>
      </c>
      <c r="CD138" s="124">
        <f>SUMIF($E$4:$E$129,"510",$CD$4:$CD$129)</f>
        <v>0</v>
      </c>
      <c r="CE138" s="124">
        <f>SUMIF($E$4:$E$129,"510",$CE$4:$CE$129)</f>
        <v>9434000</v>
      </c>
      <c r="CF138" s="124">
        <f>SUMIF($E$4:$E$129,"510",$CF$4:$CF$129)</f>
        <v>0</v>
      </c>
      <c r="CG138" s="124">
        <f>SUMIF($E$4:$E$129,"111",$CG$4:$CG$129)</f>
        <v>0</v>
      </c>
      <c r="CH138" s="124">
        <f>SUMIF($E$4:$E$129,"510",$CH$4:$CH$129)</f>
        <v>0</v>
      </c>
      <c r="CI138" s="124">
        <f>SUMIF($E$4:$E$129,"510",$CI$4:$CI$129)</f>
        <v>0</v>
      </c>
      <c r="CJ138" s="130">
        <f>SUMIF($E$4:$E$129,"510",$CJ$4:$CJ$129)</f>
        <v>18400000</v>
      </c>
      <c r="CK138" s="26">
        <f t="shared" si="188"/>
        <v>0.70049187196144913</v>
      </c>
      <c r="CL138" s="28">
        <f t="shared" si="189"/>
        <v>732052031</v>
      </c>
      <c r="CM138" s="127">
        <f>SUMIF($E$4:$E$129,"510",$CM$4:$CM$129)</f>
        <v>0</v>
      </c>
      <c r="CN138" s="127">
        <f>SUMIF($E$4:$E$129,"510",$CN$4:$CN$129)</f>
        <v>364378168</v>
      </c>
      <c r="CO138" s="127">
        <f>SUMIF($E$4:$E$129,"510",$CO$4:$CO$129)</f>
        <v>221407863</v>
      </c>
      <c r="CP138" s="127">
        <f>SUMIF($E$4:$E$129,"510",$CP$4:$CP$129)</f>
        <v>0</v>
      </c>
      <c r="CQ138" s="127">
        <f>SUMIF($E$4:$E$129,"510",$CQ$4:$CQ$129)</f>
        <v>0</v>
      </c>
      <c r="CR138" s="127">
        <f>SUMIF($E$4:$E$129,"510",$CR$4:$CR$129)</f>
        <v>0</v>
      </c>
      <c r="CS138" s="131">
        <f>SUMIF($E$4:$E$129,"510",$CS$4:$CS$129)</f>
        <v>0</v>
      </c>
      <c r="CT138" s="131">
        <f>SUMIF($E$4:$E$129,"510",$CT$4:$CT$129)</f>
        <v>0</v>
      </c>
      <c r="CU138" s="131">
        <f>SUMIF($E$4:$E$129,"510",$CU$4:$CU$129)</f>
        <v>0</v>
      </c>
      <c r="CV138" s="131">
        <f>SUMIF($E$4:$E$129,"510",$CV$4:$CV$129)</f>
        <v>0</v>
      </c>
      <c r="CW138" s="131">
        <f>SUMIF($E$4:$E$129,"510",$CW$4:$CW$129)</f>
        <v>0</v>
      </c>
      <c r="CX138" s="131">
        <f>SUMIF($E$4:$E$129,"510",$CX$4:$CX$129)</f>
        <v>0</v>
      </c>
      <c r="CY138" s="131">
        <f>SUMIF($E$4:$E$129,"510",$CY$4:$CY$129)</f>
        <v>40566000</v>
      </c>
      <c r="CZ138" s="131">
        <f>SUMIF($E$4:$E$129,"510",$CZ$4:$CZ$129)</f>
        <v>0</v>
      </c>
      <c r="DA138" s="131">
        <f>SUMIF($E$4:$E$129,"510",$DA$4:$DA$129)</f>
        <v>0</v>
      </c>
      <c r="DB138" s="131">
        <f>SUMIF($E$4:$E$129,"510",$DB$4:$DB$129)</f>
        <v>0</v>
      </c>
      <c r="DC138" s="131">
        <f>SUMIF($E$4:$E$129,"510",$DC$4:$DC$129)</f>
        <v>0</v>
      </c>
      <c r="DD138" s="131">
        <f>SUMIF($E$4:$E$129,"510",$DD$4:$DD$129)</f>
        <v>105700000</v>
      </c>
    </row>
    <row r="139" spans="1:110" x14ac:dyDescent="0.25">
      <c r="C139" s="133"/>
      <c r="D139" s="122" t="s">
        <v>383</v>
      </c>
      <c r="E139" s="115">
        <v>520</v>
      </c>
      <c r="F139" s="123"/>
      <c r="G139" s="124">
        <f>SUMIF($E$4:$E$129,"520",$G$4:$G$129)</f>
        <v>2058441640</v>
      </c>
      <c r="H139" s="125">
        <f>SUMIF($E$4:$E$129,"520",$H$4:$H$129)</f>
        <v>0</v>
      </c>
      <c r="I139" s="125">
        <f>SUMIF($E$4:$E$129,"520",$I$4:$I$129)</f>
        <v>422000000</v>
      </c>
      <c r="J139" s="124">
        <f>SUMIF($E$4:$E$129,"520",$J$4:$J$129)</f>
        <v>0</v>
      </c>
      <c r="K139" s="123">
        <f>SUMIF($E$4:$E$129,"520",$K$4:$K$129)</f>
        <v>0</v>
      </c>
      <c r="L139" s="123">
        <f>SUMIF($E$4:$E$129,"520",$L$4:$L$129)</f>
        <v>0</v>
      </c>
      <c r="M139" s="123">
        <f>SUMIF($E$4:$E$129,"520",$M$4:$M$129)</f>
        <v>0</v>
      </c>
      <c r="N139" s="123">
        <f>SUMIF($E$4:$E$129,"520",$N$4:$N$129)</f>
        <v>0</v>
      </c>
      <c r="O139" s="123">
        <f>SUMIF($E$4:$E$129,"520",$O$4:$O$129)</f>
        <v>0</v>
      </c>
      <c r="P139" s="123">
        <f>SUMIF($E$4:$E$129,"520",$P$4:$P$129)</f>
        <v>0</v>
      </c>
      <c r="Q139" s="123">
        <f>SUMIF($E$4:$E$129,"520",$Q$4:$Q$129)</f>
        <v>0</v>
      </c>
      <c r="R139" s="123">
        <f>SUMIF($E$4:$E$129,"520",$R$4:$R$129)</f>
        <v>1000000000</v>
      </c>
      <c r="S139" s="123">
        <f>SUMIF($E$4:$E$129,"520",$S$4:$S$129)</f>
        <v>0</v>
      </c>
      <c r="T139" s="123">
        <f>SUMIF($E$4:$E$129,"520",$T$4:$T$129)</f>
        <v>0</v>
      </c>
      <c r="U139" s="123">
        <f>SUMIF($E$4:$E$129,"520",$U$4:$U$129)</f>
        <v>220084973</v>
      </c>
      <c r="V139" s="123">
        <f>SUMIF($E$4:$E$122,"520",$V$4:$V$122)</f>
        <v>0</v>
      </c>
      <c r="W139" s="123"/>
      <c r="X139" s="123">
        <f>SUMIF($E$4:$E$129,"520",$X$4:$X$129)</f>
        <v>0</v>
      </c>
      <c r="Y139" s="123">
        <f>SUMIF($E$4:$E$129,"520",$Y$4:$Y$129)</f>
        <v>0</v>
      </c>
      <c r="Z139" s="123">
        <f>SUMIF($E$4:$E$129,"520",$Z$4:$Z$129)</f>
        <v>416356667</v>
      </c>
      <c r="AA139" s="126">
        <f t="shared" si="182"/>
        <v>0.23294388030354846</v>
      </c>
      <c r="AB139" s="28">
        <f t="shared" si="183"/>
        <v>479501383</v>
      </c>
      <c r="AC139" s="124">
        <f>SUMIF($E$4:$E$129,"520",$AC$4:$AC$129)</f>
        <v>0</v>
      </c>
      <c r="AD139" s="124">
        <f>SUMIF($E$4:$E$129,"520",$AD$4:$AD$129)</f>
        <v>219988789</v>
      </c>
      <c r="AE139" s="124">
        <f>SUMIF($E$4:$E$129,"520",$AE$4:$AE$129)</f>
        <v>0</v>
      </c>
      <c r="AF139" s="124">
        <f>SUMIF($E$4:$E$129,"520",$AF$4:$AF$129)</f>
        <v>0</v>
      </c>
      <c r="AG139" s="124">
        <f>SUMIF($E$4:$E$129,"520",$AG$4:$AG$129)</f>
        <v>0</v>
      </c>
      <c r="AH139" s="124">
        <f>SUMIF($E$4:$E$129,"520",$AH$4:$AH$129)</f>
        <v>0</v>
      </c>
      <c r="AI139" s="124">
        <f>SUMIF($E$4:$E$129,"520",$AI$4:$AI$129)</f>
        <v>0</v>
      </c>
      <c r="AJ139" s="124">
        <f>SUMIF($E$4:$E$129,"520",$AJ$4:$AJ$129)</f>
        <v>0</v>
      </c>
      <c r="AK139" s="124">
        <f>SUMIF($E$4:$E$129,"520",$AK$4:$AK$129)</f>
        <v>0</v>
      </c>
      <c r="AL139" s="124">
        <f>SUMIF($E$4:$E$129,"520",$AL$4:$AL$129)</f>
        <v>0</v>
      </c>
      <c r="AM139" s="124">
        <f>SUMIF($E$4:$E$129,"520",$AM$4:$AM$129)</f>
        <v>0</v>
      </c>
      <c r="AN139" s="124">
        <f>SUMIF($E$4:$E$129,"520",$AN$4:$AN$129)</f>
        <v>26583922</v>
      </c>
      <c r="AO139" s="124">
        <f>SUMIF($E$4:$E$129,"520",$AO$4:$AO$129)</f>
        <v>0</v>
      </c>
      <c r="AP139" s="124">
        <f>SUMIF($E$4:$E$129,"520",$AP$4:$AP$129)</f>
        <v>0</v>
      </c>
      <c r="AQ139" s="124">
        <f>SUMIF($E$4:$E$129,"520",$AQ$4:$AQ$129)</f>
        <v>0</v>
      </c>
      <c r="AR139" s="124">
        <f>SUMIF($E$4:$E$129,"520",$AR$4:$AR$129)</f>
        <v>0</v>
      </c>
      <c r="AS139" s="124">
        <f>SUMIF($E$4:$E$129,"520",$AS$4:$AS$129)</f>
        <v>0</v>
      </c>
      <c r="AT139" s="124">
        <f>SUMIF($E$4:$E$129,"520",$AT$4:$AT$129)</f>
        <v>0</v>
      </c>
      <c r="AU139" s="124">
        <f>SUMIF($E$4:$E$129,"520",$AU$4:$AU$129)</f>
        <v>232928672</v>
      </c>
      <c r="AV139" s="109">
        <f t="shared" si="184"/>
        <v>0.7670561196964516</v>
      </c>
      <c r="AW139" s="28">
        <f t="shared" si="185"/>
        <v>1578940257</v>
      </c>
      <c r="AX139" s="127">
        <f>SUMIF($E$4:$E$129,"520",$AX$4:$AX$129)</f>
        <v>0</v>
      </c>
      <c r="AY139" s="127">
        <f>SUMIF($E$4:$E$129,"520",$AY$4:$AY$129)</f>
        <v>202011211</v>
      </c>
      <c r="AZ139" s="127">
        <f>SUMIF($E$4:$E$129,"520",$AZ$4:$AZ$129)</f>
        <v>0</v>
      </c>
      <c r="BA139" s="127">
        <f>SUMIF($E$4:$E$129,"520",$BA$4:$BA$129)</f>
        <v>0</v>
      </c>
      <c r="BB139" s="127">
        <f>SUMIF($E$4:$E$129,"520",$BB$4:$BB$129)</f>
        <v>0</v>
      </c>
      <c r="BC139" s="127">
        <f>SUMIF($E$4:$E$129,"520",$BC$4:$BC$129)</f>
        <v>0</v>
      </c>
      <c r="BD139" s="127">
        <f>SUMIF($E$4:$E$129,"520",$BD$4:$BD$129)</f>
        <v>0</v>
      </c>
      <c r="BE139" s="127">
        <f>SUMIF($E$4:$E$129,"520",$BE$4:$BE$129)</f>
        <v>0</v>
      </c>
      <c r="BF139" s="127">
        <f>SUMIF($E$4:$E$129,"520",$BF$4:$BF$129)</f>
        <v>0</v>
      </c>
      <c r="BG139" s="127">
        <f>SUMIF($E$4:$E$129,"520",$BG$4:$BG$129)</f>
        <v>0</v>
      </c>
      <c r="BH139" s="127">
        <f>SUMIF($E$4:$E$129,"520",$BH$4:$BH$129)</f>
        <v>1000000000</v>
      </c>
      <c r="BI139" s="127">
        <f>SUMIF($E$4:$E$129,"520",$BI$4:$BI$129)</f>
        <v>-26583922</v>
      </c>
      <c r="BJ139" s="127">
        <f>SUMIF($E$4:$E$129,"520",$BJ$4:$BJ$129)</f>
        <v>0</v>
      </c>
      <c r="BK139" s="127">
        <f>SUMIF($E$4:$E$129,"520",$BK$4:$BK$129)</f>
        <v>220084973</v>
      </c>
      <c r="BL139" s="127">
        <f>SUMIF($E$4:$E$129,"111",$BL$4:$BL$129)</f>
        <v>0</v>
      </c>
      <c r="BM139" s="127"/>
      <c r="BN139" s="127">
        <f>SUMIF($E$4:$E$129,"520",$BN$4:$BN$129)</f>
        <v>0</v>
      </c>
      <c r="BO139" s="127">
        <f>SUMIF($E$4:$E$129,"520",$BO$4:$BO$129)</f>
        <v>0</v>
      </c>
      <c r="BP139" s="128">
        <f>SUMIF($E$4:$E$129,"520",$BP$4:$BP$129)</f>
        <v>183427995</v>
      </c>
      <c r="BQ139" s="129">
        <f t="shared" si="186"/>
        <v>0.1739649412649853</v>
      </c>
      <c r="BR139" s="28">
        <f t="shared" si="187"/>
        <v>358096679</v>
      </c>
      <c r="BS139" s="124">
        <f>SUMIF($E$4:$E$129,"520",$BS$4:$BS$129)</f>
        <v>0</v>
      </c>
      <c r="BT139" s="124">
        <f>SUMIF($E$4:$E$129,"520",$BT$4:$BT$129)</f>
        <v>121690799</v>
      </c>
      <c r="BU139" s="124">
        <f>SUMIF($E$4:$E$129,"520",$BU$4:$BU$129)</f>
        <v>0</v>
      </c>
      <c r="BV139" s="124">
        <f>SUMIF($E$4:$E$129,"520",$BV$4:$BV$129)</f>
        <v>0</v>
      </c>
      <c r="BW139" s="124">
        <f>SUMIF($E$4:$E$129,"520",$BW$4:$BW$129)</f>
        <v>0</v>
      </c>
      <c r="BX139" s="124">
        <f>SUMIF($E$4:$E$129,"520",$BX$4:$BX$129)</f>
        <v>0</v>
      </c>
      <c r="BY139" s="124">
        <f>SUMIF($E$4:$E$129,"520",$BY$4:$BY$129)</f>
        <v>0</v>
      </c>
      <c r="BZ139" s="124">
        <f>SUMIF($E$4:$E$129,"520",$BZ$4:$BZ$129)</f>
        <v>0</v>
      </c>
      <c r="CA139" s="124">
        <f>SUMIF($E$4:$E$129,"520",$CA$4:$CA$129)</f>
        <v>0</v>
      </c>
      <c r="CB139" s="124">
        <f>SUMIF($E$4:$E$129,"520",$CB$4:$CB$129)</f>
        <v>0</v>
      </c>
      <c r="CC139" s="124">
        <f>SUMIF($E$4:$E$129,"520",$CC$4:$CC$129)</f>
        <v>0</v>
      </c>
      <c r="CD139" s="124">
        <f>SUMIF($E$4:$E$129,"520",$CD$4:$CD$129)</f>
        <v>0</v>
      </c>
      <c r="CE139" s="124">
        <f>SUMIF($E$4:$E$129,"520",$CE$4:$CE$129)</f>
        <v>26583922</v>
      </c>
      <c r="CF139" s="124">
        <f>SUMIF($E$4:$E$129,"520",$CF$4:$CF$129)</f>
        <v>0</v>
      </c>
      <c r="CG139" s="124">
        <f>SUMIF($E$4:$E$129,"111",$CG$4:$CG$129)</f>
        <v>0</v>
      </c>
      <c r="CH139" s="124">
        <f>SUMIF($E$4:$E$129,"520",$CH$4:$CH$129)</f>
        <v>0</v>
      </c>
      <c r="CI139" s="124">
        <f>SUMIF($E$4:$E$129,"520",$CI$4:$CI$129)</f>
        <v>0</v>
      </c>
      <c r="CJ139" s="130">
        <f>SUMIF($E$4:$E$129,"520",$CJ$4:$CJ$129)</f>
        <v>209821958</v>
      </c>
      <c r="CK139" s="26">
        <f t="shared" si="188"/>
        <v>0.8260350587350147</v>
      </c>
      <c r="CL139" s="28">
        <f t="shared" si="189"/>
        <v>1700344961</v>
      </c>
      <c r="CM139" s="127">
        <f>SUMIF($E$4:$E$129,"520",$CM$4:$CM$129)</f>
        <v>0</v>
      </c>
      <c r="CN139" s="127">
        <f>SUMIF($E$4:$E$129,"520",$CN$4:$CN$129)</f>
        <v>300309201</v>
      </c>
      <c r="CO139" s="127">
        <f>SUMIF($E$4:$E$129,"520",$CO$4:$CO$129)</f>
        <v>0</v>
      </c>
      <c r="CP139" s="127">
        <f>SUMIF($E$4:$E$129,"520",$CP$4:$CP$129)</f>
        <v>0</v>
      </c>
      <c r="CQ139" s="127">
        <f>SUMIF($E$4:$E$129,"520",$CQ$4:$CQ$129)</f>
        <v>0</v>
      </c>
      <c r="CR139" s="127">
        <f>SUMIF($E$4:$E$129,"520",$CR$4:$CR$129)</f>
        <v>0</v>
      </c>
      <c r="CS139" s="131">
        <f>SUMIF($E$4:$E$129,"520",$CS$4:$CS$129)</f>
        <v>0</v>
      </c>
      <c r="CT139" s="131">
        <f>SUMIF($E$4:$E$129,"520",$CT$4:$CT$129)</f>
        <v>0</v>
      </c>
      <c r="CU139" s="131">
        <f>SUMIF($E$4:$E$129,"520",$CU$4:$CU$129)</f>
        <v>0</v>
      </c>
      <c r="CV139" s="131">
        <f>SUMIF($E$4:$E$129,"520",$CV$4:$CV$129)</f>
        <v>0</v>
      </c>
      <c r="CW139" s="131">
        <f>SUMIF($E$4:$E$129,"520",$CW$4:$CW$129)</f>
        <v>1000000000</v>
      </c>
      <c r="CX139" s="131">
        <f>SUMIF($E$4:$E$129,"520",$CX$4:$CX$129)</f>
        <v>0</v>
      </c>
      <c r="CY139" s="131">
        <f>SUMIF($E$4:$E$129,"520",$CY$4:$CY$129)</f>
        <v>193501051</v>
      </c>
      <c r="CZ139" s="131">
        <f>SUMIF($E$4:$E$129,"520",$CZ$4:$CZ$129)</f>
        <v>0</v>
      </c>
      <c r="DA139" s="131">
        <f>SUMIF($E$4:$E$129,"520",$DA$4:$DA$129)</f>
        <v>0</v>
      </c>
      <c r="DB139" s="131">
        <f>SUMIF($E$4:$E$129,"520",$DB$4:$DB$129)</f>
        <v>0</v>
      </c>
      <c r="DC139" s="131">
        <f>SUMIF($E$4:$E$129,"520",$DC$4:$DC$129)</f>
        <v>0</v>
      </c>
      <c r="DD139" s="131">
        <f>SUMIF($E$4:$E$129,"520",$DD$4:$DD$129)</f>
        <v>206534709</v>
      </c>
    </row>
    <row r="140" spans="1:110" x14ac:dyDescent="0.25">
      <c r="C140" s="133"/>
      <c r="D140" s="122" t="s">
        <v>384</v>
      </c>
      <c r="E140" s="115" t="s">
        <v>357</v>
      </c>
      <c r="F140" s="123"/>
      <c r="G140" s="124">
        <f>SUMIF($E$4:$E$129,"520-2",$G$4:$G$129)</f>
        <v>333941758</v>
      </c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3">
        <f>SUMIF($E$4:$E$129,"520-2",$T$4:$T$129)</f>
        <v>0</v>
      </c>
      <c r="U140" s="125"/>
      <c r="V140" s="125"/>
      <c r="W140" s="125"/>
      <c r="X140" s="123">
        <f>SUMIF($E$4:$E$129,"520-2",$X$4:$X$129)</f>
        <v>300856785</v>
      </c>
      <c r="Y140" s="123">
        <f>SUMIF($E$4:$E$129,"520-2",$Y$4:$Y$129)</f>
        <v>33084973</v>
      </c>
      <c r="Z140" s="123">
        <f>SUMIF($E$4:$E$129,"520-2",$Z$4:$Z$129)</f>
        <v>0</v>
      </c>
      <c r="AA140" s="126">
        <f t="shared" si="182"/>
        <v>0.62575086521524514</v>
      </c>
      <c r="AB140" s="28">
        <f t="shared" si="183"/>
        <v>208964344</v>
      </c>
      <c r="AC140" s="124"/>
      <c r="AD140" s="124"/>
      <c r="AE140" s="124"/>
      <c r="AF140" s="124"/>
      <c r="AG140" s="124"/>
      <c r="AH140" s="124"/>
      <c r="AI140" s="124"/>
      <c r="AJ140" s="124"/>
      <c r="AK140" s="124"/>
      <c r="AL140" s="124"/>
      <c r="AM140" s="124"/>
      <c r="AN140" s="124"/>
      <c r="AO140" s="124">
        <f>SUMIF($E$4:$E$129,"520-2",$AO$4:$AO$129)</f>
        <v>0</v>
      </c>
      <c r="AP140" s="124"/>
      <c r="AQ140" s="124"/>
      <c r="AR140" s="124">
        <f>SUMIF($E$4:$E$129,"520-2",$AR$4:$AR$129)</f>
        <v>0</v>
      </c>
      <c r="AS140" s="124">
        <f>SUMIF($E$4:$E$129,"520-2",$AS$4:$AS$129)</f>
        <v>175879371</v>
      </c>
      <c r="AT140" s="124">
        <f>+'[1]ENERO 2017'!$G$908</f>
        <v>33084973</v>
      </c>
      <c r="AU140" s="124"/>
      <c r="AV140" s="109">
        <f t="shared" si="184"/>
        <v>0.37424913478475486</v>
      </c>
      <c r="AW140" s="28">
        <f t="shared" si="185"/>
        <v>124977414</v>
      </c>
      <c r="AX140" s="127"/>
      <c r="AY140" s="127"/>
      <c r="AZ140" s="127"/>
      <c r="BA140" s="127"/>
      <c r="BB140" s="127"/>
      <c r="BC140" s="127"/>
      <c r="BD140" s="127"/>
      <c r="BE140" s="127"/>
      <c r="BF140" s="127"/>
      <c r="BG140" s="127"/>
      <c r="BH140" s="127"/>
      <c r="BI140" s="127"/>
      <c r="BJ140" s="127">
        <f>SUMIF($E$4:$E$129,"520-2",$BJ$4:$BJ$129)</f>
        <v>0</v>
      </c>
      <c r="BK140" s="127"/>
      <c r="BL140" s="127"/>
      <c r="BM140" s="127"/>
      <c r="BN140" s="127">
        <f>SUMIF($E$4:$E$129,"520-2",$BN$4:$BN$129)</f>
        <v>124977414</v>
      </c>
      <c r="BO140" s="127">
        <f>SUMIF($E$4:$E$129,"520-2",$BO$4:$BO$129)</f>
        <v>0</v>
      </c>
      <c r="BP140" s="128"/>
      <c r="BQ140" s="129">
        <f t="shared" si="186"/>
        <v>0.6228598700735114</v>
      </c>
      <c r="BR140" s="28">
        <f t="shared" si="187"/>
        <v>207998920</v>
      </c>
      <c r="BS140" s="130"/>
      <c r="BT140" s="130"/>
      <c r="BU140" s="130"/>
      <c r="BV140" s="124"/>
      <c r="BW140" s="124"/>
      <c r="BX140" s="124"/>
      <c r="BY140" s="124"/>
      <c r="BZ140" s="124"/>
      <c r="CA140" s="124"/>
      <c r="CB140" s="124"/>
      <c r="CC140" s="124"/>
      <c r="CD140" s="124">
        <f>SUMIF($E$4:$E$129,"520-2",$CD$4:$CD$129)</f>
        <v>0</v>
      </c>
      <c r="CE140" s="124"/>
      <c r="CF140" s="124"/>
      <c r="CG140" s="124">
        <f>SUMIF($E$4:$E$129,"111",$CG$4:$CG$129)</f>
        <v>0</v>
      </c>
      <c r="CH140" s="124">
        <f>SUMIF($E$4:$E$129,"520-2",$CH$4:$CH$129)</f>
        <v>175165320</v>
      </c>
      <c r="CI140" s="124">
        <f>+'[1]ENERO 2017'!$H$908</f>
        <v>32833600</v>
      </c>
      <c r="CJ140" s="130"/>
      <c r="CK140" s="26">
        <f t="shared" si="188"/>
        <v>0.3771401299264886</v>
      </c>
      <c r="CL140" s="28">
        <f t="shared" si="189"/>
        <v>125942838</v>
      </c>
      <c r="CM140" s="128"/>
      <c r="CN140" s="128"/>
      <c r="CO140" s="128"/>
      <c r="CP140" s="127"/>
      <c r="CQ140" s="127"/>
      <c r="CR140" s="127"/>
      <c r="CS140" s="131"/>
      <c r="CT140" s="131"/>
      <c r="CU140" s="131"/>
      <c r="CV140" s="131"/>
      <c r="CW140" s="131"/>
      <c r="CX140" s="131">
        <f>SUMIF($E$4:$E$129,"520-2",$CX$4:$CX$129)</f>
        <v>0</v>
      </c>
      <c r="CY140" s="131"/>
      <c r="CZ140" s="131"/>
      <c r="DA140" s="131">
        <f>SUMIF($E$4:$E$129,"520-2",$DA$4:$DA$129)</f>
        <v>0</v>
      </c>
      <c r="DB140" s="131">
        <f>SUMIF($E$4:$E$129,"520-2",$DB$4:$DB$129)</f>
        <v>125691465</v>
      </c>
      <c r="DC140" s="131">
        <f>SUMIF($E$4:$E$129,"520-2",$DC$4:$DC$129)</f>
        <v>251373</v>
      </c>
      <c r="DD140" s="131"/>
    </row>
    <row r="141" spans="1:110" x14ac:dyDescent="0.25">
      <c r="C141" s="133"/>
      <c r="D141" s="122" t="s">
        <v>385</v>
      </c>
      <c r="E141" s="135"/>
      <c r="F141" s="136"/>
      <c r="G141" s="137">
        <f t="shared" ref="G141:Z141" si="190">SUM(G134:G140)</f>
        <v>11974466468</v>
      </c>
      <c r="H141" s="137">
        <f t="shared" si="190"/>
        <v>0</v>
      </c>
      <c r="I141" s="137">
        <f t="shared" si="190"/>
        <v>2084954283</v>
      </c>
      <c r="J141" s="137">
        <f t="shared" si="190"/>
        <v>3950000000</v>
      </c>
      <c r="K141" s="137">
        <f t="shared" si="190"/>
        <v>80883013</v>
      </c>
      <c r="L141" s="137">
        <f t="shared" si="190"/>
        <v>210796645</v>
      </c>
      <c r="M141" s="137">
        <f t="shared" si="190"/>
        <v>0</v>
      </c>
      <c r="N141" s="137">
        <f t="shared" si="190"/>
        <v>0</v>
      </c>
      <c r="O141" s="137">
        <f t="shared" si="190"/>
        <v>0</v>
      </c>
      <c r="P141" s="137">
        <f t="shared" si="190"/>
        <v>0</v>
      </c>
      <c r="Q141" s="137">
        <f t="shared" si="190"/>
        <v>0</v>
      </c>
      <c r="R141" s="137">
        <f t="shared" si="190"/>
        <v>3500000000</v>
      </c>
      <c r="S141" s="137">
        <f t="shared" si="190"/>
        <v>0</v>
      </c>
      <c r="T141" s="137">
        <f t="shared" si="190"/>
        <v>0</v>
      </c>
      <c r="U141" s="137">
        <f t="shared" si="190"/>
        <v>921360731</v>
      </c>
      <c r="V141" s="137">
        <f t="shared" si="190"/>
        <v>0</v>
      </c>
      <c r="W141" s="137">
        <f t="shared" si="190"/>
        <v>0</v>
      </c>
      <c r="X141" s="137">
        <f t="shared" si="190"/>
        <v>300856785</v>
      </c>
      <c r="Y141" s="137">
        <f t="shared" si="190"/>
        <v>33084973</v>
      </c>
      <c r="Z141" s="137">
        <f t="shared" si="190"/>
        <v>892530038</v>
      </c>
      <c r="AA141" s="126">
        <f t="shared" si="182"/>
        <v>0.28814468746650468</v>
      </c>
      <c r="AB141" s="137">
        <f t="shared" ref="AB141:AU141" si="191">SUM(AB134:AB140)</f>
        <v>3450378898</v>
      </c>
      <c r="AC141" s="137">
        <f t="shared" si="191"/>
        <v>0</v>
      </c>
      <c r="AD141" s="137">
        <f t="shared" si="191"/>
        <v>1251318371</v>
      </c>
      <c r="AE141" s="137">
        <f t="shared" si="191"/>
        <v>421492631</v>
      </c>
      <c r="AF141" s="137">
        <f t="shared" si="191"/>
        <v>0</v>
      </c>
      <c r="AG141" s="137">
        <f t="shared" si="191"/>
        <v>0</v>
      </c>
      <c r="AH141" s="137">
        <f t="shared" si="191"/>
        <v>0</v>
      </c>
      <c r="AI141" s="137">
        <f t="shared" si="191"/>
        <v>0</v>
      </c>
      <c r="AJ141" s="137">
        <f t="shared" si="191"/>
        <v>0</v>
      </c>
      <c r="AK141" s="137">
        <f t="shared" si="191"/>
        <v>0</v>
      </c>
      <c r="AL141" s="137">
        <f t="shared" si="191"/>
        <v>0</v>
      </c>
      <c r="AM141" s="137">
        <f t="shared" si="191"/>
        <v>938475416</v>
      </c>
      <c r="AN141" s="137">
        <f t="shared" si="191"/>
        <v>297352797</v>
      </c>
      <c r="AO141" s="137">
        <f t="shared" si="191"/>
        <v>0</v>
      </c>
      <c r="AP141" s="137">
        <f t="shared" si="191"/>
        <v>0</v>
      </c>
      <c r="AQ141" s="137">
        <f t="shared" si="191"/>
        <v>0</v>
      </c>
      <c r="AR141" s="137">
        <f t="shared" si="191"/>
        <v>0</v>
      </c>
      <c r="AS141" s="137">
        <f t="shared" si="191"/>
        <v>175879371</v>
      </c>
      <c r="AT141" s="137">
        <f t="shared" si="191"/>
        <v>33084973</v>
      </c>
      <c r="AU141" s="137">
        <f t="shared" si="191"/>
        <v>332775339</v>
      </c>
      <c r="AV141" s="109">
        <f t="shared" si="184"/>
        <v>0.71185531253349532</v>
      </c>
      <c r="AW141" s="138">
        <f t="shared" ref="AW141:BP141" si="192">SUM(AW134:AW140)</f>
        <v>8524087570</v>
      </c>
      <c r="AX141" s="138">
        <f t="shared" si="192"/>
        <v>0</v>
      </c>
      <c r="AY141" s="138">
        <f t="shared" si="192"/>
        <v>833635912</v>
      </c>
      <c r="AZ141" s="138">
        <f t="shared" si="192"/>
        <v>3528507369</v>
      </c>
      <c r="BA141" s="138">
        <f t="shared" si="192"/>
        <v>80883013</v>
      </c>
      <c r="BB141" s="138">
        <f t="shared" si="192"/>
        <v>210796645</v>
      </c>
      <c r="BC141" s="138">
        <f t="shared" si="192"/>
        <v>0</v>
      </c>
      <c r="BD141" s="138">
        <f t="shared" si="192"/>
        <v>0</v>
      </c>
      <c r="BE141" s="138">
        <f t="shared" si="192"/>
        <v>0</v>
      </c>
      <c r="BF141" s="138">
        <f t="shared" si="192"/>
        <v>0</v>
      </c>
      <c r="BG141" s="138">
        <f t="shared" si="192"/>
        <v>0</v>
      </c>
      <c r="BH141" s="138">
        <f t="shared" si="192"/>
        <v>2561524584</v>
      </c>
      <c r="BI141" s="138">
        <f t="shared" si="192"/>
        <v>-297352797</v>
      </c>
      <c r="BJ141" s="138">
        <f t="shared" si="192"/>
        <v>0</v>
      </c>
      <c r="BK141" s="138">
        <f t="shared" si="192"/>
        <v>921360731</v>
      </c>
      <c r="BL141" s="138">
        <f t="shared" si="192"/>
        <v>0</v>
      </c>
      <c r="BM141" s="138">
        <f t="shared" si="192"/>
        <v>0</v>
      </c>
      <c r="BN141" s="138">
        <f t="shared" si="192"/>
        <v>124977414</v>
      </c>
      <c r="BO141" s="138">
        <f t="shared" si="192"/>
        <v>0</v>
      </c>
      <c r="BP141" s="138">
        <f t="shared" si="192"/>
        <v>559754699</v>
      </c>
      <c r="BQ141" s="129">
        <f t="shared" si="186"/>
        <v>0.13780645103561034</v>
      </c>
      <c r="BR141" s="28">
        <f t="shared" ref="BR141:CJ141" si="193">SUM(BR134:BR140)</f>
        <v>1650158727</v>
      </c>
      <c r="BS141" s="28">
        <f t="shared" si="193"/>
        <v>0</v>
      </c>
      <c r="BT141" s="28">
        <f t="shared" si="193"/>
        <v>567626252</v>
      </c>
      <c r="BU141" s="28">
        <f t="shared" si="193"/>
        <v>186086607</v>
      </c>
      <c r="BV141" s="28">
        <f t="shared" si="193"/>
        <v>0</v>
      </c>
      <c r="BW141" s="28">
        <f t="shared" si="193"/>
        <v>0</v>
      </c>
      <c r="BX141" s="28">
        <f t="shared" si="193"/>
        <v>0</v>
      </c>
      <c r="BY141" s="28">
        <f t="shared" si="193"/>
        <v>0</v>
      </c>
      <c r="BZ141" s="28">
        <f t="shared" si="193"/>
        <v>0</v>
      </c>
      <c r="CA141" s="28">
        <f t="shared" si="193"/>
        <v>0</v>
      </c>
      <c r="CB141" s="28">
        <f t="shared" si="193"/>
        <v>0</v>
      </c>
      <c r="CC141" s="28">
        <f t="shared" si="193"/>
        <v>281537387</v>
      </c>
      <c r="CD141" s="28">
        <f t="shared" si="193"/>
        <v>0</v>
      </c>
      <c r="CE141" s="28">
        <f t="shared" si="193"/>
        <v>167420936</v>
      </c>
      <c r="CF141" s="28">
        <f t="shared" si="193"/>
        <v>0</v>
      </c>
      <c r="CG141" s="28">
        <f t="shared" si="193"/>
        <v>0</v>
      </c>
      <c r="CH141" s="28">
        <f t="shared" si="193"/>
        <v>175165320</v>
      </c>
      <c r="CI141" s="28">
        <f t="shared" si="193"/>
        <v>32833600</v>
      </c>
      <c r="CJ141" s="28">
        <f t="shared" si="193"/>
        <v>239488625</v>
      </c>
      <c r="CK141" s="26">
        <f t="shared" si="188"/>
        <v>0.86219354896438971</v>
      </c>
      <c r="CL141" s="137">
        <f t="shared" ref="CL141:DD141" ca="1" si="194">SUM(CL134:CL140)</f>
        <v>10324307741</v>
      </c>
      <c r="CM141" s="137">
        <f t="shared" ca="1" si="194"/>
        <v>0</v>
      </c>
      <c r="CN141" s="137">
        <f t="shared" si="194"/>
        <v>1517328031</v>
      </c>
      <c r="CO141" s="137">
        <f t="shared" si="194"/>
        <v>3763913393</v>
      </c>
      <c r="CP141" s="137">
        <f t="shared" si="194"/>
        <v>80883013</v>
      </c>
      <c r="CQ141" s="137">
        <f t="shared" si="194"/>
        <v>210796645</v>
      </c>
      <c r="CR141" s="137">
        <f t="shared" si="194"/>
        <v>0</v>
      </c>
      <c r="CS141" s="137">
        <f t="shared" si="194"/>
        <v>0</v>
      </c>
      <c r="CT141" s="137">
        <f t="shared" si="194"/>
        <v>0</v>
      </c>
      <c r="CU141" s="137">
        <f t="shared" si="194"/>
        <v>0</v>
      </c>
      <c r="CV141" s="137">
        <f t="shared" si="194"/>
        <v>0</v>
      </c>
      <c r="CW141" s="137">
        <f t="shared" si="194"/>
        <v>3218462613</v>
      </c>
      <c r="CX141" s="137">
        <f t="shared" si="194"/>
        <v>0</v>
      </c>
      <c r="CY141" s="137">
        <f t="shared" si="194"/>
        <v>753939795</v>
      </c>
      <c r="CZ141" s="137">
        <f t="shared" si="194"/>
        <v>0</v>
      </c>
      <c r="DA141" s="137">
        <f t="shared" si="194"/>
        <v>0</v>
      </c>
      <c r="DB141" s="137">
        <f t="shared" si="194"/>
        <v>125691465</v>
      </c>
      <c r="DC141" s="137">
        <f t="shared" si="194"/>
        <v>251373</v>
      </c>
      <c r="DD141" s="137">
        <f t="shared" si="194"/>
        <v>653041413</v>
      </c>
    </row>
    <row r="142" spans="1:110" x14ac:dyDescent="0.25">
      <c r="C142" s="133"/>
      <c r="D142" s="122" t="s">
        <v>278</v>
      </c>
      <c r="E142" s="139">
        <v>301</v>
      </c>
      <c r="F142" s="123"/>
      <c r="G142" s="124">
        <f>SUMIF($E$4:$E$129,"301",$G$4:$G$129)</f>
        <v>2643519035</v>
      </c>
      <c r="H142" s="125">
        <f>SUMIF($E$4:$E$129,"301",$H$4:$H$129)</f>
        <v>270880851</v>
      </c>
      <c r="I142" s="125">
        <f>SUMIF($E$4:$E$129,"301",$I$4:$I$129)</f>
        <v>714000000</v>
      </c>
      <c r="J142" s="124">
        <f>SUMIF($E$4:$E$129,"301",$J$4:$J$129)</f>
        <v>50000000</v>
      </c>
      <c r="K142" s="123">
        <f>SUMIF($E$4:$E$129,"301",$K$4:$K$129)</f>
        <v>0</v>
      </c>
      <c r="L142" s="123">
        <f>SUMIF($E$4:$E$129,"301",$L$4:$L$129)</f>
        <v>0</v>
      </c>
      <c r="M142" s="123">
        <f>SUMIF($E$4:$E$129,"301",$M$4:$M$129)</f>
        <v>0</v>
      </c>
      <c r="N142" s="123">
        <f>SUMIF($E$4:$E$129,"301",$N$4:$N$129)</f>
        <v>0</v>
      </c>
      <c r="O142" s="123">
        <f>SUMIF($E$4:$E$129,"301",$O$4:$O$129)</f>
        <v>0</v>
      </c>
      <c r="P142" s="123">
        <f>SUMIF($E$4:$E$129,"301",$P$4:$P$129)</f>
        <v>0</v>
      </c>
      <c r="Q142" s="123">
        <f>SUMIF($E$4:$E$129,"301",$Q$4:$Q$129)</f>
        <v>0</v>
      </c>
      <c r="R142" s="123">
        <f>SUMIF($E$4:$E$129,"301",$R$4:$R$129)</f>
        <v>0</v>
      </c>
      <c r="S142" s="123">
        <f>SUMIF($E$4:$E$129,"301",$S$4:$S$129)</f>
        <v>0</v>
      </c>
      <c r="T142" s="123">
        <f>SUMIF($E$4:$E$129,"301",$T$4:$T$129)</f>
        <v>0</v>
      </c>
      <c r="U142" s="123">
        <f>SUMIF($E$4:$E$129,"301",$U$4:$U$129)</f>
        <v>0</v>
      </c>
      <c r="V142" s="123">
        <f>SUMIF($E$4:$E$122,"301",$V$4:$V$122)</f>
        <v>1570638184</v>
      </c>
      <c r="W142" s="123"/>
      <c r="X142" s="123">
        <f>SUMIF($E$4:$E$122,"301",$X$4:$X$122)</f>
        <v>0</v>
      </c>
      <c r="Y142" s="123">
        <f>SUMIF($E$4:$E$129,"301",$Y$4:$Y$129)</f>
        <v>0</v>
      </c>
      <c r="Z142" s="123">
        <f>SUMIF($E$4:$E$129,"301",$Z$4:$Z$129)</f>
        <v>38000000</v>
      </c>
      <c r="AA142" s="126">
        <f t="shared" si="182"/>
        <v>0.9913094020902331</v>
      </c>
      <c r="AB142" s="28">
        <f>SUM(AC142:AU142)</f>
        <v>2620545274</v>
      </c>
      <c r="AC142" s="124">
        <f>SUMIF($E$4:$E$129,"301",$AC$4:$AC$129)</f>
        <v>265880851</v>
      </c>
      <c r="AD142" s="124">
        <f>SUMIF($E$4:$E$129,"301",$AD$4:$AD$129)</f>
        <v>714000000</v>
      </c>
      <c r="AE142" s="124">
        <f>SUMIF($E$4:$E$129,"301",$AE$4:$AE$129)</f>
        <v>50000000</v>
      </c>
      <c r="AF142" s="124">
        <f>SUMIF($E$4:$E$129,"301",$AF$4:$AF$129)</f>
        <v>0</v>
      </c>
      <c r="AG142" s="124">
        <f>SUMIF($E$4:$E$129,"301",$AG$4:$AG$129)</f>
        <v>0</v>
      </c>
      <c r="AH142" s="124">
        <f>SUMIF($E$4:$E$129,"301",$AH$4:$AH$129)</f>
        <v>0</v>
      </c>
      <c r="AI142" s="124">
        <f>SUMIF($E$4:$E$129,"301",$AI$4:$AI$129)</f>
        <v>0</v>
      </c>
      <c r="AJ142" s="124">
        <f>SUMIF($E$4:$E$129,"301",$AJ$4:$AJ$129)</f>
        <v>0</v>
      </c>
      <c r="AK142" s="124">
        <f>SUMIF($E$4:$E$129,"301",$AK$4:$AK$129)</f>
        <v>0</v>
      </c>
      <c r="AL142" s="124">
        <f>SUMIF($E$4:$E$129,"301",$AL$4:$AL$129)</f>
        <v>0</v>
      </c>
      <c r="AM142" s="124">
        <f>SUMIF($E$4:$E$129,"301",$AM$4:$AM$129)</f>
        <v>0</v>
      </c>
      <c r="AN142" s="124">
        <f>SUMIF($E$4:$E$129,"301",$AN$4:$AN$129)</f>
        <v>0</v>
      </c>
      <c r="AO142" s="124">
        <f>SUMIF($E$4:$E$129,"301",$AO$4:$AO$129)</f>
        <v>0</v>
      </c>
      <c r="AP142" s="124">
        <f>SUMIF($E$4:$E$129,"301",$AP$4:$AP$129)</f>
        <v>0</v>
      </c>
      <c r="AQ142" s="124">
        <f>SUMIF($E$4:$E$129,"301",$AQ$4:$AQ$129)</f>
        <v>1560664423</v>
      </c>
      <c r="AR142" s="124">
        <f>SUMIF($E$4:$E$129,"301",$AR$4:$AR$129)</f>
        <v>0</v>
      </c>
      <c r="AS142" s="124">
        <f>SUMIF($E$4:$E$129,"301",$AS$4:$AS$129)</f>
        <v>0</v>
      </c>
      <c r="AT142" s="124">
        <f>SUMIF($E$4:$E$129,"301",$AT$4:$AT$129)</f>
        <v>0</v>
      </c>
      <c r="AU142" s="124">
        <f>SUMIF($E$4:$E$129,"301",$AU$4:$AU$129)</f>
        <v>30000000</v>
      </c>
      <c r="AV142" s="109">
        <f t="shared" si="184"/>
        <v>8.6905979097668951E-3</v>
      </c>
      <c r="AW142" s="28">
        <f>SUM(AX142:BP142)</f>
        <v>22973761</v>
      </c>
      <c r="AX142" s="127">
        <f>SUMIF($E$4:$E$129,"301",$AX$4:$AX$129)</f>
        <v>5000000</v>
      </c>
      <c r="AY142" s="127">
        <f>SUMIF($E$4:$E$129,"301",$AY$4:$AY$129)</f>
        <v>0</v>
      </c>
      <c r="AZ142" s="127">
        <f>SUMIF($E$4:$E$129,"301",$AZ$4:$AZ$129)</f>
        <v>0</v>
      </c>
      <c r="BA142" s="127">
        <f>SUMIF($E$4:$E$129,"301",$BA$4:$BA$129)</f>
        <v>0</v>
      </c>
      <c r="BB142" s="127">
        <f>SUMIF($E$4:$E$129,"301",$BB$4:$BB$129)</f>
        <v>0</v>
      </c>
      <c r="BC142" s="127">
        <f>SUMIF($E$4:$E$129,"301",$BC$4:$BC$129)</f>
        <v>0</v>
      </c>
      <c r="BD142" s="127">
        <f>SUMIF($E$4:$E$129,"301",$BD$4:$BD$129)</f>
        <v>0</v>
      </c>
      <c r="BE142" s="127">
        <f>SUMIF($E$4:$E$129,"301",$BE$4:$BE$129)</f>
        <v>0</v>
      </c>
      <c r="BF142" s="127">
        <f>SUMIF($E$4:$E$129,"301",$BF$4:$BF$129)</f>
        <v>0</v>
      </c>
      <c r="BG142" s="127">
        <f>SUMIF($E$4:$E$129,"301",$BG$4:$BG$129)</f>
        <v>0</v>
      </c>
      <c r="BH142" s="127">
        <f>SUMIF($E$4:$E$129,"301",$BH$4:$BH$129)</f>
        <v>0</v>
      </c>
      <c r="BI142" s="127">
        <f>SUMIF($E$4:$E$129,"301",$BI$4:$BI$129)</f>
        <v>0</v>
      </c>
      <c r="BJ142" s="127">
        <f>SUMIF($E$4:$E$129,"301",$BJ$4:$BJ$129)</f>
        <v>0</v>
      </c>
      <c r="BK142" s="127">
        <f>SUMIF($E$4:$E$129,"301",$BK$4:$BK$129)</f>
        <v>0</v>
      </c>
      <c r="BL142" s="127">
        <f>SUMIF($E$4:$E$129,"301",$BL$4:$BL$129)</f>
        <v>9973761</v>
      </c>
      <c r="BM142" s="127"/>
      <c r="BN142" s="127">
        <f>SUMIF($E$4:$E$129,"301",$BN$4:$BN$129)</f>
        <v>0</v>
      </c>
      <c r="BO142" s="127"/>
      <c r="BP142" s="128">
        <f>SUMIF($E$4:$E$129,"301",$BP$4:$BP$129)</f>
        <v>8000000</v>
      </c>
      <c r="BQ142" s="129">
        <f t="shared" si="186"/>
        <v>3.1541653340128116E-2</v>
      </c>
      <c r="BR142" s="28">
        <f>SUM(BS142:CJ142)</f>
        <v>83380961</v>
      </c>
      <c r="BS142" s="124">
        <f>SUMIF($E$4:$E$129,"301",$BS$4:$BS$129)</f>
        <v>0</v>
      </c>
      <c r="BT142" s="124">
        <f>SUMIF($E$4:$E$129,"301",$BT$4:$BT$129)</f>
        <v>58780961</v>
      </c>
      <c r="BU142" s="124">
        <f>SUMIF($E$4:$E$129,"301",$BU$4:$BU$129)</f>
        <v>0</v>
      </c>
      <c r="BV142" s="124">
        <f>SUMIF($E$4:$E$129,"301",$BV$4:$BV$129)</f>
        <v>0</v>
      </c>
      <c r="BW142" s="124">
        <f>SUMIF($E$4:$E$129,"301",$BW$4:$BW$129)</f>
        <v>0</v>
      </c>
      <c r="BX142" s="124">
        <f>SUMIF($E$4:$E$129,"301",$BX$4:$BX$129)</f>
        <v>0</v>
      </c>
      <c r="BY142" s="124">
        <f>SUMIF($E$4:$E$129,"301",$BY$4:$BY$129)</f>
        <v>0</v>
      </c>
      <c r="BZ142" s="124">
        <f>SUMIF($E$4:$E$129,"301",$BZ$4:$BZ$129)</f>
        <v>0</v>
      </c>
      <c r="CA142" s="124">
        <f>SUMIF($E$4:$E$129,"301",$CA$4:$CA$129)</f>
        <v>0</v>
      </c>
      <c r="CB142" s="124">
        <f>SUMIF($E$4:$E$129,"301",$CB$4:$CB$129)</f>
        <v>0</v>
      </c>
      <c r="CC142" s="124">
        <f>SUMIF($E$4:$E$129,"301",$CC$4:$CC$129)</f>
        <v>0</v>
      </c>
      <c r="CD142" s="124">
        <f>SUMIF($E$4:$E$129,"301",$CD$4:$CD$129)</f>
        <v>0</v>
      </c>
      <c r="CE142" s="124">
        <f>SUMIF($E$4:$E$129,"301",$CE$4:$CE$129)</f>
        <v>0</v>
      </c>
      <c r="CF142" s="124">
        <f>SUMIF($E$4:$E$129,"301",$CF$4:$CF$129)</f>
        <v>24600000</v>
      </c>
      <c r="CG142" s="124">
        <f>SUMIF($E$4:$E$129,"301",$CG$4:$CG$129)</f>
        <v>0</v>
      </c>
      <c r="CH142" s="124">
        <f>SUMIF($E$4:$E$129,"301",$CH$4:$CH$129)</f>
        <v>0</v>
      </c>
      <c r="CI142" s="124">
        <f>SUMIF($E$4:$E$129,"301",$CI$4:$CI$129)</f>
        <v>0</v>
      </c>
      <c r="CJ142" s="130">
        <f>SUMIF($E$4:$E$129,"301",$CJ$4:$CJ$129)</f>
        <v>0</v>
      </c>
      <c r="CK142" s="26">
        <f t="shared" si="188"/>
        <v>0.96845834665987185</v>
      </c>
      <c r="CL142" s="28">
        <f>SUM(CM142:DD142)</f>
        <v>2560138074</v>
      </c>
      <c r="CM142" s="127">
        <f>SUMIF($E$4:$E$129,"301",$CM$4:$CM$129)</f>
        <v>270880851</v>
      </c>
      <c r="CN142" s="127">
        <f>SUMIF($E$4:$E$129,"301",$CN$4:$CN$129)</f>
        <v>655219039</v>
      </c>
      <c r="CO142" s="127">
        <f>SUMIF($E$4:$E$129,"301",$CO$4:$CO$129)</f>
        <v>50000000</v>
      </c>
      <c r="CP142" s="127">
        <f>SUMIF($E$4:$E$129,"301",$CP$4:$CP$129)</f>
        <v>0</v>
      </c>
      <c r="CQ142" s="127">
        <f>SUMIF($E$4:$E$129,"301",$CQ$4:$CQ$129)</f>
        <v>0</v>
      </c>
      <c r="CR142" s="127">
        <f>SUMIF($E$4:$E$129,"301",$CR$4:$CR$129)</f>
        <v>0</v>
      </c>
      <c r="CS142" s="131">
        <f>SUMIF($E$4:$E$129,"301",$CS$4:$CS$129)</f>
        <v>0</v>
      </c>
      <c r="CT142" s="131">
        <f>SUMIF($E$4:$E$129,"301",$CT$4:$CT$129)</f>
        <v>0</v>
      </c>
      <c r="CU142" s="131">
        <f>SUMIF($E$4:$E$129,"301",$CU$4:$CU$129)</f>
        <v>0</v>
      </c>
      <c r="CV142" s="131">
        <f>SUMIF($E$4:$E$129,"301",$CV$4:$CV$129)</f>
        <v>0</v>
      </c>
      <c r="CW142" s="131">
        <f>SUMIF($E$4:$E$129,"301",$CW$4:$CW$129)</f>
        <v>0</v>
      </c>
      <c r="CX142" s="131">
        <f>SUMIF($E$4:$E$129,"301",$CX$4:$CX$129)</f>
        <v>0</v>
      </c>
      <c r="CY142" s="131">
        <f>SUMIF($E$4:$E$129,"301",$CY$4:$CY$129)</f>
        <v>0</v>
      </c>
      <c r="CZ142" s="131">
        <f>SUMIF($E$4:$E$129,"301",$CZ$4:$CZ$129)</f>
        <v>1546038184</v>
      </c>
      <c r="DA142" s="131">
        <f>SUMIF($E$4:$E$129,"301",$DA$4:$DA$129)</f>
        <v>0</v>
      </c>
      <c r="DB142" s="131">
        <f>SUMIF($E$4:$E$129,"301",$DB$4:$DB$129)</f>
        <v>0</v>
      </c>
      <c r="DC142" s="131">
        <f>SUMIF($E$4:$E$129,"301",$DC$4:$DC$129)</f>
        <v>0</v>
      </c>
      <c r="DD142" s="131">
        <f>SUMIF($E$4:$E$129,"301",$DD$4:$DD$129)</f>
        <v>38000000</v>
      </c>
    </row>
    <row r="143" spans="1:110" ht="15.75" thickBot="1" x14ac:dyDescent="0.3">
      <c r="C143" s="203" t="s">
        <v>391</v>
      </c>
      <c r="D143" s="204"/>
      <c r="E143" s="140"/>
      <c r="F143" s="141"/>
      <c r="G143" s="142">
        <f>SUM(G141:G142)</f>
        <v>14617985503</v>
      </c>
      <c r="H143" s="142">
        <f t="shared" ref="H143:Z143" si="195">SUM(H141:H142)</f>
        <v>270880851</v>
      </c>
      <c r="I143" s="142">
        <f t="shared" si="195"/>
        <v>2798954283</v>
      </c>
      <c r="J143" s="142">
        <f t="shared" si="195"/>
        <v>4000000000</v>
      </c>
      <c r="K143" s="142">
        <f t="shared" si="195"/>
        <v>80883013</v>
      </c>
      <c r="L143" s="142">
        <f t="shared" si="195"/>
        <v>210796645</v>
      </c>
      <c r="M143" s="142">
        <f t="shared" si="195"/>
        <v>0</v>
      </c>
      <c r="N143" s="142">
        <f t="shared" si="195"/>
        <v>0</v>
      </c>
      <c r="O143" s="142">
        <f t="shared" si="195"/>
        <v>0</v>
      </c>
      <c r="P143" s="142">
        <f t="shared" si="195"/>
        <v>0</v>
      </c>
      <c r="Q143" s="142">
        <f t="shared" si="195"/>
        <v>0</v>
      </c>
      <c r="R143" s="142">
        <f t="shared" si="195"/>
        <v>3500000000</v>
      </c>
      <c r="S143" s="142">
        <f t="shared" si="195"/>
        <v>0</v>
      </c>
      <c r="T143" s="143">
        <f t="shared" si="195"/>
        <v>0</v>
      </c>
      <c r="U143" s="142">
        <f t="shared" si="195"/>
        <v>921360731</v>
      </c>
      <c r="V143" s="142">
        <f t="shared" si="195"/>
        <v>1570638184</v>
      </c>
      <c r="W143" s="142">
        <f t="shared" si="195"/>
        <v>0</v>
      </c>
      <c r="X143" s="142">
        <f t="shared" si="195"/>
        <v>300856785</v>
      </c>
      <c r="Y143" s="142">
        <f t="shared" si="195"/>
        <v>33084973</v>
      </c>
      <c r="Z143" s="142">
        <f t="shared" si="195"/>
        <v>930530038</v>
      </c>
      <c r="AA143" s="144">
        <f t="shared" si="182"/>
        <v>0.41530511647819629</v>
      </c>
      <c r="AB143" s="145">
        <f t="shared" ref="AB143:AU143" si="196">AB141+AB142</f>
        <v>6070924172</v>
      </c>
      <c r="AC143" s="145">
        <f t="shared" si="196"/>
        <v>265880851</v>
      </c>
      <c r="AD143" s="145">
        <f t="shared" si="196"/>
        <v>1965318371</v>
      </c>
      <c r="AE143" s="145">
        <f t="shared" si="196"/>
        <v>471492631</v>
      </c>
      <c r="AF143" s="145">
        <f t="shared" si="196"/>
        <v>0</v>
      </c>
      <c r="AG143" s="145">
        <f t="shared" si="196"/>
        <v>0</v>
      </c>
      <c r="AH143" s="145">
        <f t="shared" si="196"/>
        <v>0</v>
      </c>
      <c r="AI143" s="145">
        <f t="shared" si="196"/>
        <v>0</v>
      </c>
      <c r="AJ143" s="145">
        <f t="shared" si="196"/>
        <v>0</v>
      </c>
      <c r="AK143" s="145">
        <f t="shared" si="196"/>
        <v>0</v>
      </c>
      <c r="AL143" s="145">
        <f t="shared" si="196"/>
        <v>0</v>
      </c>
      <c r="AM143" s="145">
        <f t="shared" si="196"/>
        <v>938475416</v>
      </c>
      <c r="AN143" s="145">
        <f t="shared" si="196"/>
        <v>297352797</v>
      </c>
      <c r="AO143" s="145">
        <f t="shared" si="196"/>
        <v>0</v>
      </c>
      <c r="AP143" s="145">
        <f t="shared" si="196"/>
        <v>0</v>
      </c>
      <c r="AQ143" s="145">
        <f t="shared" si="196"/>
        <v>1560664423</v>
      </c>
      <c r="AR143" s="145">
        <f t="shared" si="196"/>
        <v>0</v>
      </c>
      <c r="AS143" s="145">
        <f t="shared" si="196"/>
        <v>175879371</v>
      </c>
      <c r="AT143" s="145">
        <f t="shared" si="196"/>
        <v>33084973</v>
      </c>
      <c r="AU143" s="145">
        <f t="shared" si="196"/>
        <v>362775339</v>
      </c>
      <c r="AV143" s="164">
        <f t="shared" si="184"/>
        <v>0.58469488352180377</v>
      </c>
      <c r="AW143" s="145">
        <f>AW141+AW142</f>
        <v>8547061331</v>
      </c>
      <c r="AX143" s="145">
        <f>AX141+AX142</f>
        <v>5000000</v>
      </c>
      <c r="AY143" s="146">
        <f t="shared" ref="AY143:BP143" si="197">+AY141+AY142</f>
        <v>833635912</v>
      </c>
      <c r="AZ143" s="146">
        <f t="shared" si="197"/>
        <v>3528507369</v>
      </c>
      <c r="BA143" s="146">
        <f t="shared" si="197"/>
        <v>80883013</v>
      </c>
      <c r="BB143" s="146">
        <f t="shared" si="197"/>
        <v>210796645</v>
      </c>
      <c r="BC143" s="146">
        <f t="shared" si="197"/>
        <v>0</v>
      </c>
      <c r="BD143" s="146">
        <f t="shared" si="197"/>
        <v>0</v>
      </c>
      <c r="BE143" s="146">
        <f t="shared" si="197"/>
        <v>0</v>
      </c>
      <c r="BF143" s="146">
        <f t="shared" si="197"/>
        <v>0</v>
      </c>
      <c r="BG143" s="146">
        <f t="shared" si="197"/>
        <v>0</v>
      </c>
      <c r="BH143" s="146">
        <f t="shared" si="197"/>
        <v>2561524584</v>
      </c>
      <c r="BI143" s="146">
        <f t="shared" si="197"/>
        <v>-297352797</v>
      </c>
      <c r="BJ143" s="146">
        <f t="shared" si="197"/>
        <v>0</v>
      </c>
      <c r="BK143" s="146">
        <f t="shared" si="197"/>
        <v>921360731</v>
      </c>
      <c r="BL143" s="146">
        <f t="shared" si="197"/>
        <v>9973761</v>
      </c>
      <c r="BM143" s="146">
        <f t="shared" si="197"/>
        <v>0</v>
      </c>
      <c r="BN143" s="146">
        <f t="shared" si="197"/>
        <v>124977414</v>
      </c>
      <c r="BO143" s="146">
        <f t="shared" si="197"/>
        <v>0</v>
      </c>
      <c r="BP143" s="146">
        <f t="shared" si="197"/>
        <v>567754699</v>
      </c>
      <c r="BQ143" s="147">
        <f t="shared" si="186"/>
        <v>0.11858950658038561</v>
      </c>
      <c r="BR143" s="148">
        <f>+BR141+BR142</f>
        <v>1733539688</v>
      </c>
      <c r="BS143" s="146">
        <f>+BS141+BS142</f>
        <v>0</v>
      </c>
      <c r="BT143" s="146">
        <f>+BT141+BT142</f>
        <v>626407213</v>
      </c>
      <c r="BU143" s="146">
        <f>+BU141+BU142</f>
        <v>186086607</v>
      </c>
      <c r="BV143" s="142">
        <f t="shared" ref="BV143:CJ143" si="198">SUM(BV141:BV142)</f>
        <v>0</v>
      </c>
      <c r="BW143" s="142">
        <f t="shared" si="198"/>
        <v>0</v>
      </c>
      <c r="BX143" s="142">
        <f t="shared" si="198"/>
        <v>0</v>
      </c>
      <c r="BY143" s="142">
        <f t="shared" si="198"/>
        <v>0</v>
      </c>
      <c r="BZ143" s="142">
        <f t="shared" si="198"/>
        <v>0</v>
      </c>
      <c r="CA143" s="142">
        <f t="shared" si="198"/>
        <v>0</v>
      </c>
      <c r="CB143" s="142">
        <f t="shared" si="198"/>
        <v>0</v>
      </c>
      <c r="CC143" s="142">
        <f t="shared" si="198"/>
        <v>281537387</v>
      </c>
      <c r="CD143" s="142">
        <f t="shared" si="198"/>
        <v>0</v>
      </c>
      <c r="CE143" s="142">
        <f t="shared" si="198"/>
        <v>167420936</v>
      </c>
      <c r="CF143" s="142">
        <f t="shared" si="198"/>
        <v>24600000</v>
      </c>
      <c r="CG143" s="142">
        <f t="shared" si="198"/>
        <v>0</v>
      </c>
      <c r="CH143" s="142">
        <f t="shared" si="198"/>
        <v>175165320</v>
      </c>
      <c r="CI143" s="142">
        <f t="shared" si="198"/>
        <v>32833600</v>
      </c>
      <c r="CJ143" s="149">
        <f t="shared" si="198"/>
        <v>239488625</v>
      </c>
      <c r="CK143" s="150">
        <f t="shared" si="188"/>
        <v>0.88141049341961442</v>
      </c>
      <c r="CL143" s="142">
        <f t="shared" ref="CL143:DD143" ca="1" si="199">SUM(CL141:CL142)</f>
        <v>12884445815</v>
      </c>
      <c r="CM143" s="149">
        <f t="shared" ca="1" si="199"/>
        <v>270880851</v>
      </c>
      <c r="CN143" s="149">
        <f t="shared" si="199"/>
        <v>2172547070</v>
      </c>
      <c r="CO143" s="149">
        <f t="shared" si="199"/>
        <v>3813913393</v>
      </c>
      <c r="CP143" s="142">
        <f t="shared" si="199"/>
        <v>80883013</v>
      </c>
      <c r="CQ143" s="142">
        <f t="shared" si="199"/>
        <v>210796645</v>
      </c>
      <c r="CR143" s="142">
        <f t="shared" si="199"/>
        <v>0</v>
      </c>
      <c r="CS143" s="151">
        <f t="shared" si="199"/>
        <v>0</v>
      </c>
      <c r="CT143" s="151">
        <f t="shared" si="199"/>
        <v>0</v>
      </c>
      <c r="CU143" s="151">
        <f t="shared" si="199"/>
        <v>0</v>
      </c>
      <c r="CV143" s="151">
        <f t="shared" si="199"/>
        <v>0</v>
      </c>
      <c r="CW143" s="151">
        <f t="shared" si="199"/>
        <v>3218462613</v>
      </c>
      <c r="CX143" s="151">
        <f t="shared" si="199"/>
        <v>0</v>
      </c>
      <c r="CY143" s="151">
        <f t="shared" si="199"/>
        <v>753939795</v>
      </c>
      <c r="CZ143" s="151">
        <f t="shared" si="199"/>
        <v>1546038184</v>
      </c>
      <c r="DA143" s="151">
        <f t="shared" si="199"/>
        <v>0</v>
      </c>
      <c r="DB143" s="151">
        <f t="shared" si="199"/>
        <v>125691465</v>
      </c>
      <c r="DC143" s="151">
        <f t="shared" si="199"/>
        <v>251373</v>
      </c>
      <c r="DD143" s="151">
        <f t="shared" si="199"/>
        <v>691041413</v>
      </c>
    </row>
    <row r="144" spans="1:110" ht="15.75" thickTop="1" x14ac:dyDescent="0.25">
      <c r="G144" s="57">
        <f>+G132-G143</f>
        <v>0</v>
      </c>
      <c r="H144" s="57">
        <f t="shared" ref="H144:V144" si="200">+H132-H143</f>
        <v>0</v>
      </c>
      <c r="I144" s="57">
        <f t="shared" si="200"/>
        <v>0</v>
      </c>
      <c r="J144" s="57">
        <f t="shared" si="200"/>
        <v>0</v>
      </c>
      <c r="K144" s="57">
        <f t="shared" si="200"/>
        <v>0</v>
      </c>
      <c r="L144" s="57">
        <f t="shared" si="200"/>
        <v>0</v>
      </c>
      <c r="M144" s="57">
        <f t="shared" si="200"/>
        <v>0</v>
      </c>
      <c r="N144" s="57">
        <f t="shared" si="200"/>
        <v>0</v>
      </c>
      <c r="O144" s="57">
        <f t="shared" si="200"/>
        <v>0</v>
      </c>
      <c r="P144" s="57">
        <f t="shared" si="200"/>
        <v>0</v>
      </c>
      <c r="Q144" s="57">
        <f t="shared" si="200"/>
        <v>0</v>
      </c>
      <c r="R144" s="57">
        <f t="shared" si="200"/>
        <v>0</v>
      </c>
      <c r="S144" s="57">
        <f t="shared" si="200"/>
        <v>0</v>
      </c>
      <c r="T144" s="57">
        <f t="shared" si="200"/>
        <v>0</v>
      </c>
      <c r="U144" s="57">
        <f t="shared" si="200"/>
        <v>0</v>
      </c>
      <c r="V144" s="57">
        <f t="shared" si="200"/>
        <v>0</v>
      </c>
      <c r="W144" s="57"/>
      <c r="X144" s="57">
        <f>+X132-X143</f>
        <v>0</v>
      </c>
      <c r="Y144" s="57">
        <f>+Y132-Y143</f>
        <v>0</v>
      </c>
      <c r="Z144" s="57">
        <f>+Z132-Z143</f>
        <v>0</v>
      </c>
      <c r="AB144" s="57">
        <f t="shared" ref="AB144:AQ144" si="201">+AB132-AB143</f>
        <v>0</v>
      </c>
      <c r="AC144" s="57">
        <f t="shared" si="201"/>
        <v>0</v>
      </c>
      <c r="AD144" s="57">
        <f t="shared" si="201"/>
        <v>0</v>
      </c>
      <c r="AE144" s="57">
        <f t="shared" si="201"/>
        <v>0</v>
      </c>
      <c r="AF144" s="57">
        <f t="shared" si="201"/>
        <v>0</v>
      </c>
      <c r="AG144" s="57">
        <f t="shared" si="201"/>
        <v>0</v>
      </c>
      <c r="AH144" s="57">
        <f t="shared" si="201"/>
        <v>0</v>
      </c>
      <c r="AI144" s="57">
        <f t="shared" si="201"/>
        <v>0</v>
      </c>
      <c r="AJ144" s="57">
        <f t="shared" si="201"/>
        <v>0</v>
      </c>
      <c r="AK144" s="57">
        <f t="shared" si="201"/>
        <v>0</v>
      </c>
      <c r="AL144" s="57">
        <f t="shared" si="201"/>
        <v>0</v>
      </c>
      <c r="AM144" s="57">
        <f t="shared" si="201"/>
        <v>0</v>
      </c>
      <c r="AN144" s="57">
        <f t="shared" si="201"/>
        <v>0</v>
      </c>
      <c r="AO144" s="57">
        <f t="shared" si="201"/>
        <v>0</v>
      </c>
      <c r="AP144" s="57">
        <f t="shared" si="201"/>
        <v>0</v>
      </c>
      <c r="AQ144" s="57">
        <f t="shared" si="201"/>
        <v>0</v>
      </c>
      <c r="AR144" s="57"/>
      <c r="AS144" s="57">
        <f>+AS132-AS143</f>
        <v>0</v>
      </c>
      <c r="AT144" s="57">
        <f>+AT132-AT143</f>
        <v>0</v>
      </c>
      <c r="AU144" s="57">
        <f>+AU132-AU143</f>
        <v>0</v>
      </c>
      <c r="AW144" s="57">
        <f>+AW132-AW143</f>
        <v>0</v>
      </c>
      <c r="AX144" s="57">
        <f t="shared" ref="AX144:BL144" si="202">+AX132-AX143</f>
        <v>0</v>
      </c>
      <c r="AY144" s="57">
        <f t="shared" si="202"/>
        <v>0</v>
      </c>
      <c r="AZ144" s="57">
        <f t="shared" si="202"/>
        <v>0</v>
      </c>
      <c r="BA144" s="57">
        <f t="shared" si="202"/>
        <v>0</v>
      </c>
      <c r="BB144" s="57">
        <f t="shared" si="202"/>
        <v>0</v>
      </c>
      <c r="BC144" s="57">
        <f t="shared" si="202"/>
        <v>0</v>
      </c>
      <c r="BD144" s="57">
        <f t="shared" si="202"/>
        <v>0</v>
      </c>
      <c r="BE144" s="57">
        <f t="shared" si="202"/>
        <v>0</v>
      </c>
      <c r="BF144" s="57">
        <f t="shared" si="202"/>
        <v>0</v>
      </c>
      <c r="BG144" s="57">
        <f t="shared" si="202"/>
        <v>0</v>
      </c>
      <c r="BH144" s="57">
        <f t="shared" si="202"/>
        <v>0</v>
      </c>
      <c r="BI144" s="57">
        <f t="shared" si="202"/>
        <v>0</v>
      </c>
      <c r="BJ144" s="57">
        <f t="shared" si="202"/>
        <v>0</v>
      </c>
      <c r="BK144" s="57">
        <f t="shared" si="202"/>
        <v>0</v>
      </c>
      <c r="BL144" s="57">
        <f t="shared" si="202"/>
        <v>0</v>
      </c>
      <c r="BM144" s="57"/>
      <c r="BN144" s="57">
        <f>+BN132-BN143</f>
        <v>0</v>
      </c>
      <c r="BO144" s="57">
        <f>+BO132-BO143</f>
        <v>0</v>
      </c>
      <c r="BP144" s="57">
        <f>+BP132-BP143</f>
        <v>0</v>
      </c>
      <c r="BR144" s="57">
        <f>+BR132-BR143</f>
        <v>0</v>
      </c>
      <c r="BS144" s="57">
        <f t="shared" ref="BS144:CJ144" si="203">+BS132-BS143</f>
        <v>0</v>
      </c>
      <c r="BT144" s="57">
        <f t="shared" si="203"/>
        <v>0</v>
      </c>
      <c r="BU144" s="57">
        <f t="shared" si="203"/>
        <v>0</v>
      </c>
      <c r="BV144" s="57">
        <f t="shared" si="203"/>
        <v>0</v>
      </c>
      <c r="BW144" s="57">
        <f t="shared" si="203"/>
        <v>0</v>
      </c>
      <c r="BX144" s="57">
        <f t="shared" si="203"/>
        <v>0</v>
      </c>
      <c r="BY144" s="57">
        <f t="shared" si="203"/>
        <v>0</v>
      </c>
      <c r="BZ144" s="57">
        <f t="shared" si="203"/>
        <v>0</v>
      </c>
      <c r="CA144" s="57">
        <f t="shared" si="203"/>
        <v>0</v>
      </c>
      <c r="CB144" s="57">
        <f t="shared" si="203"/>
        <v>0</v>
      </c>
      <c r="CC144" s="57">
        <f t="shared" si="203"/>
        <v>0</v>
      </c>
      <c r="CD144" s="57">
        <f t="shared" si="203"/>
        <v>0</v>
      </c>
      <c r="CE144" s="57">
        <f t="shared" si="203"/>
        <v>0</v>
      </c>
      <c r="CF144" s="57">
        <f t="shared" si="203"/>
        <v>0</v>
      </c>
      <c r="CG144" s="57">
        <f t="shared" si="203"/>
        <v>0</v>
      </c>
      <c r="CH144" s="57">
        <f t="shared" si="203"/>
        <v>0</v>
      </c>
      <c r="CI144" s="57">
        <f t="shared" si="203"/>
        <v>0</v>
      </c>
      <c r="CJ144" s="57">
        <f t="shared" si="203"/>
        <v>0</v>
      </c>
      <c r="CK144" s="57"/>
      <c r="CL144" s="57">
        <f ca="1">+CL132-CL143</f>
        <v>0</v>
      </c>
      <c r="CM144" s="57">
        <f t="shared" ref="CM144:DD144" ca="1" si="204">+CM132-CM143</f>
        <v>0</v>
      </c>
      <c r="CN144" s="57">
        <f t="shared" si="204"/>
        <v>0</v>
      </c>
      <c r="CO144" s="57">
        <f t="shared" si="204"/>
        <v>0</v>
      </c>
      <c r="CP144" s="57">
        <f t="shared" si="204"/>
        <v>0</v>
      </c>
      <c r="CQ144" s="57">
        <f t="shared" si="204"/>
        <v>0</v>
      </c>
      <c r="CR144" s="57">
        <f t="shared" si="204"/>
        <v>0</v>
      </c>
      <c r="CS144" s="57">
        <f t="shared" si="204"/>
        <v>0</v>
      </c>
      <c r="CT144" s="57">
        <f t="shared" si="204"/>
        <v>0</v>
      </c>
      <c r="CU144" s="57">
        <f t="shared" si="204"/>
        <v>0</v>
      </c>
      <c r="CV144" s="57">
        <f t="shared" si="204"/>
        <v>0</v>
      </c>
      <c r="CW144" s="57">
        <f t="shared" si="204"/>
        <v>0</v>
      </c>
      <c r="CX144" s="57">
        <f t="shared" si="204"/>
        <v>0</v>
      </c>
      <c r="CY144" s="57">
        <f t="shared" si="204"/>
        <v>0</v>
      </c>
      <c r="CZ144" s="57">
        <f t="shared" si="204"/>
        <v>0</v>
      </c>
      <c r="DA144" s="57">
        <f t="shared" si="204"/>
        <v>0</v>
      </c>
      <c r="DB144" s="57">
        <f t="shared" si="204"/>
        <v>0</v>
      </c>
      <c r="DC144" s="57">
        <f t="shared" si="204"/>
        <v>0</v>
      </c>
      <c r="DD144" s="57">
        <f t="shared" si="204"/>
        <v>0</v>
      </c>
    </row>
    <row r="145" spans="3:90" x14ac:dyDescent="0.25">
      <c r="C145" s="152"/>
      <c r="D145" s="152"/>
      <c r="E145" s="153"/>
      <c r="F145" s="154"/>
      <c r="G145" s="155"/>
      <c r="AP145" s="57"/>
    </row>
    <row r="146" spans="3:90" x14ac:dyDescent="0.25">
      <c r="C146" s="152"/>
      <c r="D146" s="156"/>
      <c r="F146" s="57"/>
      <c r="G146" s="155"/>
      <c r="AB146" s="57"/>
      <c r="BR146" s="57"/>
    </row>
    <row r="147" spans="3:90" x14ac:dyDescent="0.25">
      <c r="C147" s="152"/>
      <c r="E147" s="152"/>
      <c r="F147" s="156"/>
      <c r="CL147" s="57"/>
    </row>
    <row r="148" spans="3:90" x14ac:dyDescent="0.25">
      <c r="F148" s="157"/>
      <c r="G148" s="155"/>
      <c r="X148" s="57"/>
      <c r="AB148" s="57"/>
      <c r="BO148" s="57"/>
    </row>
    <row r="149" spans="3:90" x14ac:dyDescent="0.25">
      <c r="F149" s="157"/>
      <c r="G149" s="155"/>
      <c r="AB149" s="57"/>
      <c r="BO149" s="57"/>
      <c r="BR149" s="57"/>
    </row>
    <row r="150" spans="3:90" x14ac:dyDescent="0.25">
      <c r="F150" s="157"/>
      <c r="G150" s="155"/>
    </row>
    <row r="151" spans="3:90" x14ac:dyDescent="0.25">
      <c r="D151" s="156"/>
      <c r="E151" s="153"/>
      <c r="F151" s="154"/>
      <c r="G151" s="155"/>
      <c r="H151" s="57"/>
      <c r="AB151" s="57"/>
    </row>
    <row r="152" spans="3:90" x14ac:dyDescent="0.25">
      <c r="D152" s="156"/>
      <c r="E152" s="153"/>
      <c r="F152" s="152"/>
      <c r="G152" s="155"/>
      <c r="AB152" s="57"/>
    </row>
    <row r="153" spans="3:90" x14ac:dyDescent="0.25">
      <c r="D153" s="156"/>
      <c r="E153" s="153"/>
      <c r="F153" s="152"/>
      <c r="G153" s="155"/>
    </row>
    <row r="154" spans="3:90" x14ac:dyDescent="0.25">
      <c r="AB154" s="57"/>
    </row>
    <row r="155" spans="3:90" x14ac:dyDescent="0.25">
      <c r="F155" s="57"/>
    </row>
  </sheetData>
  <mergeCells count="60">
    <mergeCell ref="CL1:DD1"/>
    <mergeCell ref="C1:F1"/>
    <mergeCell ref="G1:Z1"/>
    <mergeCell ref="AB1:AU1"/>
    <mergeCell ref="AX1:BQ1"/>
    <mergeCell ref="BR1:CJ1"/>
    <mergeCell ref="A2:A3"/>
    <mergeCell ref="B2:B3"/>
    <mergeCell ref="C2:C3"/>
    <mergeCell ref="D2:D3"/>
    <mergeCell ref="E2:E3"/>
    <mergeCell ref="B22:B23"/>
    <mergeCell ref="G2:Z2"/>
    <mergeCell ref="AB2:AU2"/>
    <mergeCell ref="AX2:BF2"/>
    <mergeCell ref="BG2:BP2"/>
    <mergeCell ref="F2:F3"/>
    <mergeCell ref="CL2:CU2"/>
    <mergeCell ref="CV2:DD2"/>
    <mergeCell ref="B4:B6"/>
    <mergeCell ref="B8:B12"/>
    <mergeCell ref="B18:B20"/>
    <mergeCell ref="BS2:CB2"/>
    <mergeCell ref="CD2:CJ2"/>
    <mergeCell ref="A63:A74"/>
    <mergeCell ref="B63:B65"/>
    <mergeCell ref="B67:B74"/>
    <mergeCell ref="B25:E25"/>
    <mergeCell ref="B26:B28"/>
    <mergeCell ref="B31:B39"/>
    <mergeCell ref="A40:A51"/>
    <mergeCell ref="B40:B42"/>
    <mergeCell ref="B43:B44"/>
    <mergeCell ref="B45:B47"/>
    <mergeCell ref="B48:B51"/>
    <mergeCell ref="A52:A61"/>
    <mergeCell ref="B52:B53"/>
    <mergeCell ref="B54:B55"/>
    <mergeCell ref="B56:B61"/>
    <mergeCell ref="B62:E62"/>
    <mergeCell ref="A113:A122"/>
    <mergeCell ref="B113:B115"/>
    <mergeCell ref="B116:B122"/>
    <mergeCell ref="A75:A87"/>
    <mergeCell ref="B75:B81"/>
    <mergeCell ref="B82:B83"/>
    <mergeCell ref="B84:B87"/>
    <mergeCell ref="A88:A94"/>
    <mergeCell ref="B88:B89"/>
    <mergeCell ref="B90:B94"/>
    <mergeCell ref="B95:F95"/>
    <mergeCell ref="A97:A111"/>
    <mergeCell ref="B97:B104"/>
    <mergeCell ref="B108:B110"/>
    <mergeCell ref="B112:F112"/>
    <mergeCell ref="A124:A129"/>
    <mergeCell ref="B124:B126"/>
    <mergeCell ref="B130:D130"/>
    <mergeCell ref="C132:E132"/>
    <mergeCell ref="C143:D14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2017
 RESOLUCION  307 DEL 27 DE DICIEMBRE  
 DE 2016</oddHeader>
    <oddFooter>&amp;LUNIDAD DE PLANEAMIENTO ECONÓMICO Y ADMINISTRATIVO&amp;COFICINA DE PLANEACIÓN&amp;RPágina &amp;P de &amp;N</oddFooter>
  </headerFooter>
  <rowBreaks count="1" manualBreakCount="1">
    <brk id="31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K155"/>
  <sheetViews>
    <sheetView showGridLines="0" tabSelected="1" topLeftCell="C1" zoomScaleNormal="100" zoomScalePageLayoutView="50" workbookViewId="0">
      <selection activeCell="DE182" sqref="DE182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85546875" customWidth="1"/>
    <col min="4" max="4" width="51.42578125" customWidth="1"/>
    <col min="5" max="5" width="6.28515625" customWidth="1"/>
    <col min="6" max="6" width="14.28515625" customWidth="1"/>
    <col min="7" max="7" width="14.85546875" customWidth="1"/>
    <col min="8" max="8" width="11.42578125" hidden="1" customWidth="1"/>
    <col min="9" max="9" width="14.4257812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6" width="9.140625" hidden="1" customWidth="1"/>
    <col min="17" max="17" width="11.140625" hidden="1" customWidth="1"/>
    <col min="18" max="18" width="14.14062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140625" hidden="1" customWidth="1"/>
    <col min="24" max="24" width="12.7109375" hidden="1" customWidth="1"/>
    <col min="25" max="25" width="13.140625" hidden="1" customWidth="1"/>
    <col min="26" max="26" width="12.28515625" hidden="1" customWidth="1"/>
    <col min="27" max="27" width="8.28515625" bestFit="1" customWidth="1"/>
    <col min="28" max="28" width="13.7109375" bestFit="1" customWidth="1"/>
    <col min="29" max="29" width="13.5703125" hidden="1" customWidth="1"/>
    <col min="30" max="30" width="14" hidden="1" customWidth="1"/>
    <col min="31" max="31" width="17.28515625" hidden="1" customWidth="1"/>
    <col min="32" max="32" width="16.140625" hidden="1" customWidth="1"/>
    <col min="33" max="34" width="15" hidden="1" customWidth="1"/>
    <col min="35" max="35" width="11.7109375" hidden="1" customWidth="1"/>
    <col min="36" max="36" width="13.28515625" hidden="1" customWidth="1"/>
    <col min="37" max="37" width="12.5703125" hidden="1" customWidth="1"/>
    <col min="38" max="38" width="14.42578125" hidden="1" customWidth="1"/>
    <col min="39" max="39" width="14.140625" hidden="1" customWidth="1"/>
    <col min="40" max="40" width="13.28515625" hidden="1" customWidth="1"/>
    <col min="41" max="41" width="13.5703125" hidden="1" customWidth="1"/>
    <col min="42" max="42" width="13.42578125" hidden="1" customWidth="1"/>
    <col min="43" max="43" width="17.7109375" hidden="1" customWidth="1"/>
    <col min="44" max="44" width="13.42578125" hidden="1" customWidth="1"/>
    <col min="45" max="45" width="14.85546875" hidden="1" customWidth="1"/>
    <col min="46" max="46" width="15.5703125" hidden="1" customWidth="1"/>
    <col min="47" max="47" width="13.85546875" hidden="1" customWidth="1"/>
    <col min="48" max="48" width="8" customWidth="1"/>
    <col min="49" max="49" width="13.7109375" customWidth="1"/>
    <col min="50" max="50" width="14.5703125" hidden="1" customWidth="1"/>
    <col min="51" max="51" width="15.140625" hidden="1" customWidth="1"/>
    <col min="52" max="52" width="14.42578125" hidden="1" customWidth="1"/>
    <col min="53" max="53" width="11.28515625" hidden="1" customWidth="1"/>
    <col min="54" max="54" width="13.85546875" hidden="1" customWidth="1"/>
    <col min="55" max="55" width="10" hidden="1" customWidth="1"/>
    <col min="56" max="56" width="11" hidden="1" customWidth="1"/>
    <col min="57" max="58" width="9.28515625" hidden="1" customWidth="1"/>
    <col min="59" max="59" width="12.5703125" hidden="1" customWidth="1"/>
    <col min="60" max="60" width="13.5703125" hidden="1" customWidth="1"/>
    <col min="61" max="61" width="15.140625" hidden="1" customWidth="1"/>
    <col min="62" max="62" width="13.85546875" hidden="1" customWidth="1"/>
    <col min="63" max="63" width="15" hidden="1" customWidth="1"/>
    <col min="64" max="65" width="13.42578125" hidden="1" customWidth="1"/>
    <col min="66" max="66" width="13.5703125" hidden="1" customWidth="1"/>
    <col min="67" max="67" width="13.7109375" hidden="1" customWidth="1"/>
    <col min="68" max="68" width="14" hidden="1" customWidth="1"/>
    <col min="69" max="69" width="10.28515625" customWidth="1"/>
    <col min="70" max="70" width="14.42578125" customWidth="1"/>
    <col min="71" max="71" width="12.28515625" hidden="1" customWidth="1"/>
    <col min="72" max="72" width="13.28515625" hidden="1" customWidth="1"/>
    <col min="73" max="73" width="14" hidden="1" customWidth="1"/>
    <col min="74" max="74" width="15.42578125" hidden="1" customWidth="1"/>
    <col min="75" max="75" width="15.28515625" hidden="1" customWidth="1"/>
    <col min="76" max="76" width="13.5703125" hidden="1" customWidth="1"/>
    <col min="77" max="77" width="11.7109375" hidden="1" customWidth="1"/>
    <col min="78" max="78" width="13.42578125" hidden="1" customWidth="1"/>
    <col min="79" max="79" width="11.42578125" hidden="1" customWidth="1"/>
    <col min="80" max="80" width="15.7109375" hidden="1" customWidth="1"/>
    <col min="81" max="81" width="16.28515625" hidden="1" customWidth="1"/>
    <col min="82" max="82" width="17.140625" hidden="1" customWidth="1"/>
    <col min="83" max="83" width="13" hidden="1" customWidth="1"/>
    <col min="84" max="85" width="14.28515625" hidden="1" customWidth="1"/>
    <col min="86" max="86" width="13.7109375" hidden="1" customWidth="1"/>
    <col min="87" max="87" width="12.28515625" hidden="1" customWidth="1"/>
    <col min="88" max="88" width="13.42578125" hidden="1" customWidth="1"/>
    <col min="89" max="89" width="9.7109375" customWidth="1"/>
    <col min="90" max="90" width="14.28515625" customWidth="1"/>
    <col min="91" max="91" width="13.7109375" hidden="1" customWidth="1"/>
    <col min="92" max="92" width="14.42578125" hidden="1" customWidth="1"/>
    <col min="93" max="93" width="15.5703125" hidden="1" customWidth="1"/>
    <col min="94" max="94" width="14.42578125" hidden="1" customWidth="1"/>
    <col min="95" max="95" width="12.7109375" hidden="1" customWidth="1"/>
    <col min="96" max="96" width="13.5703125" hidden="1" customWidth="1"/>
    <col min="97" max="98" width="13.85546875" hidden="1" customWidth="1"/>
    <col min="99" max="99" width="11.42578125" hidden="1" customWidth="1"/>
    <col min="100" max="100" width="13.7109375" hidden="1" customWidth="1"/>
    <col min="101" max="102" width="13.85546875" hidden="1" customWidth="1"/>
    <col min="103" max="103" width="13.28515625" hidden="1" customWidth="1"/>
    <col min="104" max="105" width="14.42578125" hidden="1" customWidth="1"/>
    <col min="106" max="106" width="14.85546875" hidden="1" customWidth="1"/>
    <col min="107" max="107" width="14.28515625" hidden="1" customWidth="1"/>
    <col min="108" max="108" width="13.5703125" hidden="1" customWidth="1"/>
    <col min="109" max="109" width="5.140625" customWidth="1"/>
    <col min="111" max="111" width="14.85546875" customWidth="1"/>
    <col min="112" max="112" width="13.7109375" bestFit="1" customWidth="1"/>
    <col min="113" max="113" width="12.7109375" bestFit="1" customWidth="1"/>
  </cols>
  <sheetData>
    <row r="1" spans="1:115" ht="15" customHeight="1" x14ac:dyDescent="0.3">
      <c r="C1" s="245" t="s">
        <v>0</v>
      </c>
      <c r="D1" s="245"/>
      <c r="E1" s="245"/>
      <c r="F1" s="245"/>
      <c r="G1" s="255" t="s">
        <v>11</v>
      </c>
      <c r="H1" s="255" t="s">
        <v>11</v>
      </c>
      <c r="I1" s="255" t="s">
        <v>11</v>
      </c>
      <c r="J1" s="255" t="s">
        <v>11</v>
      </c>
      <c r="K1" s="255" t="s">
        <v>11</v>
      </c>
      <c r="L1" s="255" t="s">
        <v>11</v>
      </c>
      <c r="M1" s="255" t="s">
        <v>11</v>
      </c>
      <c r="N1" s="255" t="s">
        <v>11</v>
      </c>
      <c r="O1" s="255" t="s">
        <v>11</v>
      </c>
      <c r="P1" s="255" t="s">
        <v>11</v>
      </c>
      <c r="Q1" s="255" t="s">
        <v>11</v>
      </c>
      <c r="R1" s="255" t="s">
        <v>11</v>
      </c>
      <c r="S1" s="255" t="s">
        <v>11</v>
      </c>
      <c r="T1" s="255" t="s">
        <v>11</v>
      </c>
      <c r="U1" s="255" t="s">
        <v>11</v>
      </c>
      <c r="V1" s="255" t="s">
        <v>11</v>
      </c>
      <c r="W1" s="255" t="s">
        <v>11</v>
      </c>
      <c r="X1" s="255" t="s">
        <v>11</v>
      </c>
      <c r="Y1" s="255" t="s">
        <v>11</v>
      </c>
      <c r="Z1" s="255" t="s">
        <v>11</v>
      </c>
      <c r="AA1" s="258" t="s">
        <v>386</v>
      </c>
      <c r="AB1" s="258"/>
      <c r="AC1" s="165"/>
      <c r="AD1" s="165"/>
      <c r="AE1" s="165"/>
      <c r="AF1" s="165"/>
      <c r="AG1" s="165"/>
      <c r="AH1" s="165"/>
      <c r="AI1" s="165"/>
      <c r="AJ1" s="165"/>
      <c r="AK1" s="165"/>
      <c r="AL1" s="165"/>
      <c r="AM1" s="165"/>
      <c r="AN1" s="165"/>
      <c r="AO1" s="165"/>
      <c r="AP1" s="165"/>
      <c r="AQ1" s="165"/>
      <c r="AR1" s="165"/>
      <c r="AS1" s="165"/>
      <c r="AT1" s="165"/>
      <c r="AU1" s="166"/>
      <c r="AV1" s="259" t="s">
        <v>388</v>
      </c>
      <c r="AW1" s="260"/>
      <c r="AX1" s="171" t="s">
        <v>3</v>
      </c>
      <c r="AY1" s="172"/>
      <c r="AZ1" s="172"/>
      <c r="BA1" s="172"/>
      <c r="BB1" s="172"/>
      <c r="BC1" s="172"/>
      <c r="BD1" s="172"/>
      <c r="BE1" s="172"/>
      <c r="BF1" s="172"/>
      <c r="BG1" s="172"/>
      <c r="BH1" s="172"/>
      <c r="BI1" s="172"/>
      <c r="BJ1" s="172"/>
      <c r="BK1" s="172"/>
      <c r="BL1" s="172"/>
      <c r="BM1" s="172"/>
      <c r="BN1" s="172"/>
      <c r="BO1" s="172"/>
      <c r="BP1" s="172"/>
      <c r="BQ1" s="258" t="s">
        <v>389</v>
      </c>
      <c r="BR1" s="258"/>
      <c r="BS1" s="172"/>
      <c r="BT1" s="172"/>
      <c r="BU1" s="172"/>
      <c r="BV1" s="172"/>
      <c r="BW1" s="172"/>
      <c r="BX1" s="172"/>
      <c r="BY1" s="172"/>
      <c r="BZ1" s="172"/>
      <c r="CA1" s="172"/>
      <c r="CB1" s="172"/>
      <c r="CC1" s="172"/>
      <c r="CD1" s="172"/>
      <c r="CE1" s="172"/>
      <c r="CF1" s="172"/>
      <c r="CG1" s="172"/>
      <c r="CH1" s="172"/>
      <c r="CI1" s="172"/>
      <c r="CJ1" s="173"/>
      <c r="CK1" s="251" t="s">
        <v>390</v>
      </c>
      <c r="CL1" s="252"/>
      <c r="CM1" s="251" t="s">
        <v>390</v>
      </c>
      <c r="CN1" s="252"/>
      <c r="CO1" s="251" t="s">
        <v>390</v>
      </c>
      <c r="CP1" s="252"/>
      <c r="CQ1" s="251" t="s">
        <v>390</v>
      </c>
      <c r="CR1" s="252"/>
      <c r="CS1" s="251" t="s">
        <v>390</v>
      </c>
      <c r="CT1" s="252"/>
      <c r="CU1" s="251" t="s">
        <v>390</v>
      </c>
      <c r="CV1" s="252"/>
      <c r="CW1" s="251" t="s">
        <v>390</v>
      </c>
      <c r="CX1" s="252"/>
      <c r="CY1" s="251" t="s">
        <v>390</v>
      </c>
      <c r="CZ1" s="252"/>
      <c r="DA1" s="251" t="s">
        <v>390</v>
      </c>
      <c r="DB1" s="252"/>
      <c r="DC1" s="251" t="s">
        <v>390</v>
      </c>
      <c r="DD1" s="252"/>
    </row>
    <row r="2" spans="1:115" ht="23.25" customHeight="1" x14ac:dyDescent="0.25">
      <c r="A2" s="238" t="s">
        <v>5</v>
      </c>
      <c r="B2" s="238" t="s">
        <v>6</v>
      </c>
      <c r="C2" s="239" t="s">
        <v>7</v>
      </c>
      <c r="D2" s="238" t="s">
        <v>8</v>
      </c>
      <c r="E2" s="241" t="s">
        <v>9</v>
      </c>
      <c r="F2" s="236" t="s">
        <v>10</v>
      </c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6"/>
      <c r="W2" s="256"/>
      <c r="X2" s="256"/>
      <c r="Y2" s="256"/>
      <c r="Z2" s="256"/>
      <c r="AA2" s="258"/>
      <c r="AB2" s="258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168"/>
      <c r="AV2" s="261"/>
      <c r="AW2" s="262"/>
      <c r="AX2" s="174" t="s">
        <v>13</v>
      </c>
      <c r="AY2" s="175"/>
      <c r="AZ2" s="175"/>
      <c r="BA2" s="175"/>
      <c r="BB2" s="175"/>
      <c r="BC2" s="175"/>
      <c r="BD2" s="175"/>
      <c r="BE2" s="175"/>
      <c r="BF2" s="176"/>
      <c r="BG2" s="174" t="s">
        <v>13</v>
      </c>
      <c r="BH2" s="175"/>
      <c r="BI2" s="175"/>
      <c r="BJ2" s="175"/>
      <c r="BK2" s="175"/>
      <c r="BL2" s="175"/>
      <c r="BM2" s="175"/>
      <c r="BN2" s="175"/>
      <c r="BO2" s="175"/>
      <c r="BP2" s="176"/>
      <c r="BQ2" s="258"/>
      <c r="BR2" s="258"/>
      <c r="BS2" s="167" t="s">
        <v>14</v>
      </c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168"/>
      <c r="CK2" s="253"/>
      <c r="CL2" s="254"/>
      <c r="CM2" s="253"/>
      <c r="CN2" s="254"/>
      <c r="CO2" s="253"/>
      <c r="CP2" s="254"/>
      <c r="CQ2" s="253"/>
      <c r="CR2" s="254"/>
      <c r="CS2" s="253"/>
      <c r="CT2" s="254"/>
      <c r="CU2" s="253"/>
      <c r="CV2" s="254"/>
      <c r="CW2" s="253"/>
      <c r="CX2" s="254"/>
      <c r="CY2" s="253"/>
      <c r="CZ2" s="254"/>
      <c r="DA2" s="253"/>
      <c r="DB2" s="254"/>
      <c r="DC2" s="253"/>
      <c r="DD2" s="254"/>
    </row>
    <row r="3" spans="1:115" ht="43.5" customHeight="1" x14ac:dyDescent="0.25">
      <c r="A3" s="238"/>
      <c r="B3" s="238"/>
      <c r="C3" s="240"/>
      <c r="D3" s="238"/>
      <c r="E3" s="242"/>
      <c r="F3" s="23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169" t="s">
        <v>35</v>
      </c>
      <c r="AB3" s="169" t="s">
        <v>387</v>
      </c>
      <c r="AC3" s="13" t="s">
        <v>16</v>
      </c>
      <c r="AD3" s="13" t="s">
        <v>36</v>
      </c>
      <c r="AE3" s="13" t="s">
        <v>37</v>
      </c>
      <c r="AF3" s="13" t="s">
        <v>38</v>
      </c>
      <c r="AG3" s="13" t="s">
        <v>39</v>
      </c>
      <c r="AH3" s="13" t="s">
        <v>21</v>
      </c>
      <c r="AI3" s="13" t="s">
        <v>22</v>
      </c>
      <c r="AJ3" s="13" t="s">
        <v>23</v>
      </c>
      <c r="AK3" s="13" t="s">
        <v>24</v>
      </c>
      <c r="AL3" s="13" t="s">
        <v>40</v>
      </c>
      <c r="AM3" s="13" t="s">
        <v>26</v>
      </c>
      <c r="AN3" s="13" t="s">
        <v>41</v>
      </c>
      <c r="AO3" s="13" t="s">
        <v>28</v>
      </c>
      <c r="AP3" s="14">
        <f>+U3</f>
        <v>0</v>
      </c>
      <c r="AQ3" s="13" t="s">
        <v>30</v>
      </c>
      <c r="AR3" s="13" t="s">
        <v>31</v>
      </c>
      <c r="AS3" s="13" t="s">
        <v>32</v>
      </c>
      <c r="AT3" s="13" t="s">
        <v>42</v>
      </c>
      <c r="AU3" s="13" t="s">
        <v>34</v>
      </c>
      <c r="AV3" s="170" t="s">
        <v>35</v>
      </c>
      <c r="AW3" s="170" t="s">
        <v>387</v>
      </c>
      <c r="AX3" s="16" t="s">
        <v>16</v>
      </c>
      <c r="AY3" s="16" t="s">
        <v>43</v>
      </c>
      <c r="AZ3" s="16" t="s">
        <v>44</v>
      </c>
      <c r="BA3" s="16" t="s">
        <v>38</v>
      </c>
      <c r="BB3" s="16" t="s">
        <v>39</v>
      </c>
      <c r="BC3" s="16" t="s">
        <v>21</v>
      </c>
      <c r="BD3" s="16" t="s">
        <v>22</v>
      </c>
      <c r="BE3" s="16" t="s">
        <v>23</v>
      </c>
      <c r="BF3" s="16" t="s">
        <v>24</v>
      </c>
      <c r="BG3" s="16" t="s">
        <v>40</v>
      </c>
      <c r="BH3" s="16" t="s">
        <v>26</v>
      </c>
      <c r="BI3" s="16" t="s">
        <v>27</v>
      </c>
      <c r="BJ3" s="16" t="s">
        <v>28</v>
      </c>
      <c r="BK3" s="16">
        <f>+AP3</f>
        <v>0</v>
      </c>
      <c r="BL3" s="16" t="s">
        <v>30</v>
      </c>
      <c r="BM3" s="16" t="s">
        <v>31</v>
      </c>
      <c r="BN3" s="16" t="s">
        <v>32</v>
      </c>
      <c r="BO3" s="16" t="s">
        <v>33</v>
      </c>
      <c r="BP3" s="16" t="s">
        <v>34</v>
      </c>
      <c r="BQ3" s="169" t="s">
        <v>35</v>
      </c>
      <c r="BR3" s="169" t="s">
        <v>387</v>
      </c>
      <c r="BS3" s="13" t="s">
        <v>16</v>
      </c>
      <c r="BT3" s="13" t="s">
        <v>17</v>
      </c>
      <c r="BU3" s="13" t="s">
        <v>44</v>
      </c>
      <c r="BV3" s="17" t="s">
        <v>38</v>
      </c>
      <c r="BW3" s="13"/>
      <c r="BX3" s="13" t="s">
        <v>39</v>
      </c>
      <c r="BY3" s="13" t="s">
        <v>22</v>
      </c>
      <c r="BZ3" s="13" t="s">
        <v>23</v>
      </c>
      <c r="CA3" s="13" t="s">
        <v>24</v>
      </c>
      <c r="CB3" s="13" t="s">
        <v>40</v>
      </c>
      <c r="CC3" s="13" t="s">
        <v>26</v>
      </c>
      <c r="CD3" s="13" t="s">
        <v>28</v>
      </c>
      <c r="CE3" s="13">
        <f>+BK3</f>
        <v>0</v>
      </c>
      <c r="CF3" s="13" t="s">
        <v>30</v>
      </c>
      <c r="CG3" s="13" t="s">
        <v>31</v>
      </c>
      <c r="CH3" s="13" t="s">
        <v>32</v>
      </c>
      <c r="CI3" s="13" t="s">
        <v>42</v>
      </c>
      <c r="CJ3" s="13" t="s">
        <v>34</v>
      </c>
      <c r="CK3" s="170" t="s">
        <v>35</v>
      </c>
      <c r="CL3" s="170" t="s">
        <v>387</v>
      </c>
      <c r="CM3" s="170" t="s">
        <v>35</v>
      </c>
      <c r="CN3" s="170" t="s">
        <v>387</v>
      </c>
      <c r="CO3" s="170" t="s">
        <v>35</v>
      </c>
      <c r="CP3" s="170" t="s">
        <v>387</v>
      </c>
      <c r="CQ3" s="170" t="s">
        <v>35</v>
      </c>
      <c r="CR3" s="170" t="s">
        <v>387</v>
      </c>
      <c r="CS3" s="170" t="s">
        <v>35</v>
      </c>
      <c r="CT3" s="170" t="s">
        <v>387</v>
      </c>
      <c r="CU3" s="170" t="s">
        <v>35</v>
      </c>
      <c r="CV3" s="170" t="s">
        <v>387</v>
      </c>
      <c r="CW3" s="170" t="s">
        <v>35</v>
      </c>
      <c r="CX3" s="170" t="s">
        <v>387</v>
      </c>
      <c r="CY3" s="170" t="s">
        <v>35</v>
      </c>
      <c r="CZ3" s="170" t="s">
        <v>387</v>
      </c>
      <c r="DA3" s="170" t="s">
        <v>35</v>
      </c>
      <c r="DB3" s="170" t="s">
        <v>387</v>
      </c>
      <c r="DC3" s="170" t="s">
        <v>35</v>
      </c>
      <c r="DD3" s="170" t="s">
        <v>387</v>
      </c>
      <c r="DF3" s="177"/>
      <c r="DG3" s="177"/>
      <c r="DH3" s="178" t="s">
        <v>398</v>
      </c>
      <c r="DI3" s="178" t="s">
        <v>399</v>
      </c>
      <c r="DJ3" s="179" t="s">
        <v>408</v>
      </c>
      <c r="DK3" s="177"/>
    </row>
    <row r="4" spans="1:115" ht="48.75" hidden="1" customHeight="1" x14ac:dyDescent="0.25">
      <c r="A4" s="20" t="s">
        <v>46</v>
      </c>
      <c r="B4" s="227" t="s">
        <v>47</v>
      </c>
      <c r="C4" s="21" t="s">
        <v>48</v>
      </c>
      <c r="D4" s="22" t="s">
        <v>49</v>
      </c>
      <c r="E4" s="23">
        <v>510</v>
      </c>
      <c r="F4" s="24" t="s">
        <v>50</v>
      </c>
      <c r="G4" s="25">
        <f t="shared" ref="G4:G24" si="0">SUM(H4:Z4)</f>
        <v>21000000</v>
      </c>
      <c r="H4" s="25"/>
      <c r="I4" s="25">
        <v>16000000</v>
      </c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>
        <f>5000000</f>
        <v>5000000</v>
      </c>
      <c r="AA4" s="26">
        <f t="shared" ref="AA4:AA69" si="1">+AB4/G4</f>
        <v>0.76190476190476186</v>
      </c>
      <c r="AB4" s="25">
        <f t="shared" ref="AB4:AB23" si="2">SUM(AC4:AU4)</f>
        <v>16000000</v>
      </c>
      <c r="AC4" s="27"/>
      <c r="AD4" s="27">
        <f>+'[1]ENERO 2017'!$K$518</f>
        <v>16000000</v>
      </c>
      <c r="AE4" s="27"/>
      <c r="AF4" s="25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6">
        <f t="shared" ref="AV4:AV67" si="3">1-AA4</f>
        <v>0.23809523809523814</v>
      </c>
      <c r="AW4" s="25">
        <f t="shared" ref="AW4:AW24" si="4">SUM(AX4:BP4)</f>
        <v>5000000</v>
      </c>
      <c r="AX4" s="25">
        <f t="shared" ref="AX4:AX9" si="5">+H4</f>
        <v>0</v>
      </c>
      <c r="AY4" s="25">
        <f>I4-AD4</f>
        <v>0</v>
      </c>
      <c r="AZ4" s="25">
        <f>J4-AE4</f>
        <v>0</v>
      </c>
      <c r="BA4" s="25">
        <f t="shared" ref="BA4:BL13" si="6">+K4-AF4</f>
        <v>0</v>
      </c>
      <c r="BB4" s="25">
        <f t="shared" si="6"/>
        <v>0</v>
      </c>
      <c r="BC4" s="25">
        <f t="shared" si="6"/>
        <v>0</v>
      </c>
      <c r="BD4" s="25">
        <f t="shared" si="6"/>
        <v>0</v>
      </c>
      <c r="BE4" s="25">
        <f t="shared" si="6"/>
        <v>0</v>
      </c>
      <c r="BF4" s="25">
        <f t="shared" si="6"/>
        <v>0</v>
      </c>
      <c r="BG4" s="25">
        <f t="shared" si="6"/>
        <v>0</v>
      </c>
      <c r="BH4" s="25">
        <f t="shared" si="6"/>
        <v>0</v>
      </c>
      <c r="BI4" s="25">
        <f t="shared" si="6"/>
        <v>0</v>
      </c>
      <c r="BJ4" s="25">
        <f t="shared" si="6"/>
        <v>0</v>
      </c>
      <c r="BK4" s="25">
        <f t="shared" si="6"/>
        <v>0</v>
      </c>
      <c r="BL4" s="25">
        <f t="shared" si="6"/>
        <v>0</v>
      </c>
      <c r="BM4" s="25"/>
      <c r="BN4" s="25">
        <f>+X4-AS4</f>
        <v>0</v>
      </c>
      <c r="BO4" s="25">
        <f t="shared" ref="BO4:BO13" si="7">Y4-AT4</f>
        <v>0</v>
      </c>
      <c r="BP4" s="25">
        <f t="shared" ref="BP4:BP13" si="8">+Z4-AU4</f>
        <v>5000000</v>
      </c>
      <c r="BQ4" s="26">
        <f t="shared" ref="BQ4:BQ67" si="9">+BR4/G4</f>
        <v>0</v>
      </c>
      <c r="BR4" s="25">
        <f>SUM(BS4:CJ4)</f>
        <v>0</v>
      </c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6">
        <f t="shared" ref="CK4:CK62" si="10">1-BQ4</f>
        <v>1</v>
      </c>
      <c r="CL4" s="25">
        <f t="shared" ref="CL4:CL24" si="11">SUM(CM4:DD4)</f>
        <v>21000000</v>
      </c>
      <c r="CM4" s="25">
        <f t="shared" ref="CM4:CR17" si="12">H4-BS4</f>
        <v>0</v>
      </c>
      <c r="CN4" s="25">
        <f t="shared" si="12"/>
        <v>16000000</v>
      </c>
      <c r="CO4" s="25">
        <f t="shared" si="12"/>
        <v>0</v>
      </c>
      <c r="CP4" s="25">
        <f t="shared" si="12"/>
        <v>0</v>
      </c>
      <c r="CQ4" s="25">
        <f t="shared" si="12"/>
        <v>0</v>
      </c>
      <c r="CR4" s="25">
        <f t="shared" si="12"/>
        <v>0</v>
      </c>
      <c r="CS4" s="25">
        <f t="shared" ref="CS4:CU13" si="13">+N4-BY4</f>
        <v>0</v>
      </c>
      <c r="CT4" s="25">
        <f t="shared" si="13"/>
        <v>0</v>
      </c>
      <c r="CU4" s="25">
        <f t="shared" si="13"/>
        <v>0</v>
      </c>
      <c r="CV4" s="25">
        <f t="shared" ref="CV4:CW13" si="14">Q4-CB4</f>
        <v>0</v>
      </c>
      <c r="CW4" s="25">
        <f t="shared" si="14"/>
        <v>0</v>
      </c>
      <c r="CX4" s="25">
        <f t="shared" ref="CX4:CZ13" si="15">+T4-CD4</f>
        <v>0</v>
      </c>
      <c r="CY4" s="25">
        <f t="shared" si="15"/>
        <v>0</v>
      </c>
      <c r="CZ4" s="25">
        <f t="shared" si="15"/>
        <v>0</v>
      </c>
      <c r="DA4" s="25"/>
      <c r="DB4" s="25">
        <f t="shared" ref="DB4:DD17" si="16">+X4-CH4</f>
        <v>0</v>
      </c>
      <c r="DC4" s="25">
        <f t="shared" si="16"/>
        <v>0</v>
      </c>
      <c r="DD4" s="25">
        <f t="shared" si="16"/>
        <v>5000000</v>
      </c>
      <c r="DF4" s="177"/>
      <c r="DG4" s="177"/>
      <c r="DH4" s="177"/>
      <c r="DI4" s="177"/>
      <c r="DJ4" s="177"/>
      <c r="DK4" s="177"/>
    </row>
    <row r="5" spans="1:115" ht="50.25" hidden="1" customHeight="1" x14ac:dyDescent="0.25">
      <c r="A5" s="29"/>
      <c r="B5" s="228"/>
      <c r="C5" s="21" t="s">
        <v>51</v>
      </c>
      <c r="D5" s="22" t="s">
        <v>52</v>
      </c>
      <c r="E5" s="23">
        <v>510</v>
      </c>
      <c r="F5" s="24" t="s">
        <v>53</v>
      </c>
      <c r="G5" s="25">
        <f t="shared" si="0"/>
        <v>32000000</v>
      </c>
      <c r="H5" s="25"/>
      <c r="I5" s="25">
        <v>32000000</v>
      </c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6">
        <f t="shared" si="1"/>
        <v>1</v>
      </c>
      <c r="AB5" s="25">
        <f t="shared" si="2"/>
        <v>32000000</v>
      </c>
      <c r="AC5" s="25"/>
      <c r="AD5" s="25">
        <f>+'[1]ENERO 2017'!$K$526</f>
        <v>32000000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6">
        <f t="shared" si="3"/>
        <v>0</v>
      </c>
      <c r="AW5" s="25">
        <f t="shared" si="4"/>
        <v>0</v>
      </c>
      <c r="AX5" s="25">
        <f t="shared" si="5"/>
        <v>0</v>
      </c>
      <c r="AY5" s="25">
        <f t="shared" ref="AY5:AZ20" si="17">I5-AD5</f>
        <v>0</v>
      </c>
      <c r="AZ5" s="25">
        <f t="shared" si="17"/>
        <v>0</v>
      </c>
      <c r="BA5" s="25">
        <f t="shared" si="6"/>
        <v>0</v>
      </c>
      <c r="BB5" s="25">
        <f t="shared" si="6"/>
        <v>0</v>
      </c>
      <c r="BC5" s="25">
        <f t="shared" si="6"/>
        <v>0</v>
      </c>
      <c r="BD5" s="25">
        <f t="shared" si="6"/>
        <v>0</v>
      </c>
      <c r="BE5" s="25">
        <f t="shared" si="6"/>
        <v>0</v>
      </c>
      <c r="BF5" s="25">
        <f t="shared" si="6"/>
        <v>0</v>
      </c>
      <c r="BG5" s="25">
        <f t="shared" si="6"/>
        <v>0</v>
      </c>
      <c r="BH5" s="25">
        <f t="shared" si="6"/>
        <v>0</v>
      </c>
      <c r="BI5" s="25">
        <f t="shared" si="6"/>
        <v>0</v>
      </c>
      <c r="BJ5" s="25">
        <f t="shared" si="6"/>
        <v>0</v>
      </c>
      <c r="BK5" s="25">
        <f t="shared" si="6"/>
        <v>0</v>
      </c>
      <c r="BL5" s="25">
        <f t="shared" si="6"/>
        <v>0</v>
      </c>
      <c r="BM5" s="25"/>
      <c r="BN5" s="25"/>
      <c r="BO5" s="25">
        <f t="shared" si="7"/>
        <v>0</v>
      </c>
      <c r="BP5" s="25">
        <f t="shared" si="8"/>
        <v>0</v>
      </c>
      <c r="BQ5" s="26">
        <f t="shared" si="9"/>
        <v>0.3617173125</v>
      </c>
      <c r="BR5" s="25">
        <f t="shared" ref="BR5:BR24" si="18">SUM(BS5:CJ5)</f>
        <v>11574954</v>
      </c>
      <c r="BS5" s="25"/>
      <c r="BT5" s="25">
        <f>+'[1]ENERO 2017'!$H$524</f>
        <v>11574954</v>
      </c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6">
        <f t="shared" si="10"/>
        <v>0.63828268750000006</v>
      </c>
      <c r="CL5" s="25">
        <f t="shared" si="11"/>
        <v>20425046</v>
      </c>
      <c r="CM5" s="25">
        <f t="shared" si="12"/>
        <v>0</v>
      </c>
      <c r="CN5" s="25">
        <f t="shared" si="12"/>
        <v>20425046</v>
      </c>
      <c r="CO5" s="25">
        <f t="shared" si="12"/>
        <v>0</v>
      </c>
      <c r="CP5" s="25">
        <f t="shared" si="12"/>
        <v>0</v>
      </c>
      <c r="CQ5" s="25">
        <f t="shared" si="12"/>
        <v>0</v>
      </c>
      <c r="CR5" s="25">
        <f t="shared" si="12"/>
        <v>0</v>
      </c>
      <c r="CS5" s="25">
        <f t="shared" si="13"/>
        <v>0</v>
      </c>
      <c r="CT5" s="25">
        <f t="shared" si="13"/>
        <v>0</v>
      </c>
      <c r="CU5" s="25">
        <f t="shared" si="13"/>
        <v>0</v>
      </c>
      <c r="CV5" s="25">
        <f t="shared" si="14"/>
        <v>0</v>
      </c>
      <c r="CW5" s="25">
        <f t="shared" si="14"/>
        <v>0</v>
      </c>
      <c r="CX5" s="25">
        <f t="shared" si="15"/>
        <v>0</v>
      </c>
      <c r="CY5" s="25">
        <f t="shared" si="15"/>
        <v>0</v>
      </c>
      <c r="CZ5" s="25">
        <f t="shared" si="15"/>
        <v>0</v>
      </c>
      <c r="DA5" s="25"/>
      <c r="DB5" s="25">
        <f t="shared" si="16"/>
        <v>0</v>
      </c>
      <c r="DC5" s="25">
        <f t="shared" si="16"/>
        <v>0</v>
      </c>
      <c r="DD5" s="25">
        <f t="shared" si="16"/>
        <v>0</v>
      </c>
      <c r="DF5" s="177"/>
      <c r="DG5" s="177"/>
      <c r="DH5" s="177"/>
      <c r="DI5" s="177"/>
      <c r="DJ5" s="177"/>
      <c r="DK5" s="177"/>
    </row>
    <row r="6" spans="1:115" ht="33.75" hidden="1" customHeight="1" x14ac:dyDescent="0.25">
      <c r="A6" s="29"/>
      <c r="B6" s="229"/>
      <c r="C6" s="21" t="s">
        <v>54</v>
      </c>
      <c r="D6" s="22" t="s">
        <v>55</v>
      </c>
      <c r="E6" s="161">
        <v>510</v>
      </c>
      <c r="F6" s="24" t="s">
        <v>56</v>
      </c>
      <c r="G6" s="25">
        <f t="shared" si="0"/>
        <v>12000000</v>
      </c>
      <c r="H6" s="25"/>
      <c r="I6" s="25">
        <v>12000000</v>
      </c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>
        <f t="shared" si="1"/>
        <v>0</v>
      </c>
      <c r="AB6" s="25">
        <f t="shared" si="2"/>
        <v>0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6">
        <f t="shared" si="3"/>
        <v>1</v>
      </c>
      <c r="AW6" s="25">
        <f t="shared" si="4"/>
        <v>12000000</v>
      </c>
      <c r="AX6" s="25">
        <f t="shared" si="5"/>
        <v>0</v>
      </c>
      <c r="AY6" s="25">
        <f t="shared" si="17"/>
        <v>12000000</v>
      </c>
      <c r="AZ6" s="25">
        <f t="shared" si="17"/>
        <v>0</v>
      </c>
      <c r="BA6" s="25">
        <f t="shared" si="6"/>
        <v>0</v>
      </c>
      <c r="BB6" s="25">
        <f t="shared" si="6"/>
        <v>0</v>
      </c>
      <c r="BC6" s="25">
        <f t="shared" si="6"/>
        <v>0</v>
      </c>
      <c r="BD6" s="25">
        <f t="shared" si="6"/>
        <v>0</v>
      </c>
      <c r="BE6" s="25">
        <f t="shared" si="6"/>
        <v>0</v>
      </c>
      <c r="BF6" s="25">
        <f t="shared" si="6"/>
        <v>0</v>
      </c>
      <c r="BG6" s="25">
        <f t="shared" si="6"/>
        <v>0</v>
      </c>
      <c r="BH6" s="25">
        <f t="shared" si="6"/>
        <v>0</v>
      </c>
      <c r="BI6" s="25">
        <f t="shared" si="6"/>
        <v>0</v>
      </c>
      <c r="BJ6" s="25">
        <f t="shared" si="6"/>
        <v>0</v>
      </c>
      <c r="BK6" s="25">
        <f t="shared" si="6"/>
        <v>0</v>
      </c>
      <c r="BL6" s="25">
        <f t="shared" si="6"/>
        <v>0</v>
      </c>
      <c r="BM6" s="25"/>
      <c r="BN6" s="25"/>
      <c r="BO6" s="25">
        <f t="shared" si="7"/>
        <v>0</v>
      </c>
      <c r="BP6" s="25">
        <f t="shared" si="8"/>
        <v>0</v>
      </c>
      <c r="BQ6" s="26">
        <f t="shared" si="9"/>
        <v>0</v>
      </c>
      <c r="BR6" s="25">
        <f t="shared" si="18"/>
        <v>0</v>
      </c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6">
        <f t="shared" si="10"/>
        <v>1</v>
      </c>
      <c r="CL6" s="25">
        <f t="shared" si="11"/>
        <v>12000000</v>
      </c>
      <c r="CM6" s="25">
        <f t="shared" si="12"/>
        <v>0</v>
      </c>
      <c r="CN6" s="25">
        <f t="shared" si="12"/>
        <v>12000000</v>
      </c>
      <c r="CO6" s="25">
        <f t="shared" si="12"/>
        <v>0</v>
      </c>
      <c r="CP6" s="25">
        <f t="shared" si="12"/>
        <v>0</v>
      </c>
      <c r="CQ6" s="25">
        <f t="shared" si="12"/>
        <v>0</v>
      </c>
      <c r="CR6" s="25">
        <f t="shared" si="12"/>
        <v>0</v>
      </c>
      <c r="CS6" s="25">
        <f t="shared" si="13"/>
        <v>0</v>
      </c>
      <c r="CT6" s="25">
        <f t="shared" si="13"/>
        <v>0</v>
      </c>
      <c r="CU6" s="25">
        <f t="shared" si="13"/>
        <v>0</v>
      </c>
      <c r="CV6" s="25">
        <f t="shared" si="14"/>
        <v>0</v>
      </c>
      <c r="CW6" s="25">
        <f t="shared" si="14"/>
        <v>0</v>
      </c>
      <c r="CX6" s="25">
        <f t="shared" si="15"/>
        <v>0</v>
      </c>
      <c r="CY6" s="25">
        <f t="shared" si="15"/>
        <v>0</v>
      </c>
      <c r="CZ6" s="25">
        <f t="shared" si="15"/>
        <v>0</v>
      </c>
      <c r="DA6" s="25"/>
      <c r="DB6" s="25">
        <f t="shared" si="16"/>
        <v>0</v>
      </c>
      <c r="DC6" s="25">
        <f t="shared" si="16"/>
        <v>0</v>
      </c>
      <c r="DD6" s="25">
        <f t="shared" si="16"/>
        <v>0</v>
      </c>
      <c r="DF6" s="177"/>
      <c r="DG6" s="177"/>
      <c r="DH6" s="177"/>
      <c r="DI6" s="177"/>
      <c r="DJ6" s="177"/>
      <c r="DK6" s="177"/>
    </row>
    <row r="7" spans="1:115" ht="54.75" hidden="1" customHeight="1" x14ac:dyDescent="0.25">
      <c r="A7" s="29"/>
      <c r="B7" s="31" t="s">
        <v>57</v>
      </c>
      <c r="C7" s="21" t="s">
        <v>58</v>
      </c>
      <c r="D7" s="22" t="s">
        <v>59</v>
      </c>
      <c r="E7" s="23">
        <v>510</v>
      </c>
      <c r="F7" s="24" t="s">
        <v>60</v>
      </c>
      <c r="G7" s="25">
        <f t="shared" si="0"/>
        <v>36000000</v>
      </c>
      <c r="H7" s="25"/>
      <c r="I7" s="25"/>
      <c r="J7" s="25">
        <v>16000000</v>
      </c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>
        <v>20000000</v>
      </c>
      <c r="AA7" s="26">
        <f t="shared" si="1"/>
        <v>0</v>
      </c>
      <c r="AB7" s="25">
        <f t="shared" si="2"/>
        <v>0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6">
        <f t="shared" si="3"/>
        <v>1</v>
      </c>
      <c r="AW7" s="25">
        <f t="shared" si="4"/>
        <v>36000000</v>
      </c>
      <c r="AX7" s="25">
        <f t="shared" si="5"/>
        <v>0</v>
      </c>
      <c r="AY7" s="25">
        <f t="shared" si="17"/>
        <v>0</v>
      </c>
      <c r="AZ7" s="25">
        <f t="shared" si="17"/>
        <v>16000000</v>
      </c>
      <c r="BA7" s="25">
        <f t="shared" si="6"/>
        <v>0</v>
      </c>
      <c r="BB7" s="25">
        <f t="shared" si="6"/>
        <v>0</v>
      </c>
      <c r="BC7" s="25">
        <f t="shared" si="6"/>
        <v>0</v>
      </c>
      <c r="BD7" s="25">
        <f t="shared" si="6"/>
        <v>0</v>
      </c>
      <c r="BE7" s="25">
        <f t="shared" si="6"/>
        <v>0</v>
      </c>
      <c r="BF7" s="25">
        <f t="shared" si="6"/>
        <v>0</v>
      </c>
      <c r="BG7" s="25">
        <f t="shared" si="6"/>
        <v>0</v>
      </c>
      <c r="BH7" s="25">
        <f t="shared" si="6"/>
        <v>0</v>
      </c>
      <c r="BI7" s="25">
        <f t="shared" si="6"/>
        <v>0</v>
      </c>
      <c r="BJ7" s="25">
        <f t="shared" si="6"/>
        <v>0</v>
      </c>
      <c r="BK7" s="25">
        <f t="shared" si="6"/>
        <v>0</v>
      </c>
      <c r="BL7" s="25">
        <f t="shared" si="6"/>
        <v>0</v>
      </c>
      <c r="BM7" s="25"/>
      <c r="BN7" s="25"/>
      <c r="BO7" s="25">
        <f t="shared" si="7"/>
        <v>0</v>
      </c>
      <c r="BP7" s="25">
        <f t="shared" si="8"/>
        <v>20000000</v>
      </c>
      <c r="BQ7" s="26">
        <f t="shared" si="9"/>
        <v>0</v>
      </c>
      <c r="BR7" s="25">
        <f t="shared" si="18"/>
        <v>0</v>
      </c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6">
        <f t="shared" si="10"/>
        <v>1</v>
      </c>
      <c r="CL7" s="25">
        <f t="shared" si="11"/>
        <v>36000000</v>
      </c>
      <c r="CM7" s="25">
        <f t="shared" si="12"/>
        <v>0</v>
      </c>
      <c r="CN7" s="25">
        <f t="shared" si="12"/>
        <v>0</v>
      </c>
      <c r="CO7" s="25">
        <f t="shared" si="12"/>
        <v>16000000</v>
      </c>
      <c r="CP7" s="25">
        <f t="shared" si="12"/>
        <v>0</v>
      </c>
      <c r="CQ7" s="25">
        <f t="shared" si="12"/>
        <v>0</v>
      </c>
      <c r="CR7" s="25">
        <f t="shared" si="12"/>
        <v>0</v>
      </c>
      <c r="CS7" s="25">
        <f t="shared" si="13"/>
        <v>0</v>
      </c>
      <c r="CT7" s="25">
        <f t="shared" si="13"/>
        <v>0</v>
      </c>
      <c r="CU7" s="25">
        <f t="shared" si="13"/>
        <v>0</v>
      </c>
      <c r="CV7" s="25">
        <f t="shared" si="14"/>
        <v>0</v>
      </c>
      <c r="CW7" s="25">
        <f t="shared" si="14"/>
        <v>0</v>
      </c>
      <c r="CX7" s="25">
        <f t="shared" si="15"/>
        <v>0</v>
      </c>
      <c r="CY7" s="25">
        <f t="shared" si="15"/>
        <v>0</v>
      </c>
      <c r="CZ7" s="25">
        <f t="shared" si="15"/>
        <v>0</v>
      </c>
      <c r="DA7" s="25"/>
      <c r="DB7" s="25">
        <f t="shared" si="16"/>
        <v>0</v>
      </c>
      <c r="DC7" s="25">
        <f t="shared" si="16"/>
        <v>0</v>
      </c>
      <c r="DD7" s="25">
        <f t="shared" si="16"/>
        <v>20000000</v>
      </c>
      <c r="DF7" s="177"/>
      <c r="DG7" s="177"/>
      <c r="DH7" s="177"/>
      <c r="DI7" s="177"/>
      <c r="DJ7" s="177"/>
      <c r="DK7" s="177"/>
    </row>
    <row r="8" spans="1:115" ht="63.75" hidden="1" customHeight="1" x14ac:dyDescent="0.25">
      <c r="A8" s="29"/>
      <c r="B8" s="227" t="s">
        <v>61</v>
      </c>
      <c r="C8" s="32" t="s">
        <v>62</v>
      </c>
      <c r="D8" s="22" t="s">
        <v>63</v>
      </c>
      <c r="E8" s="23">
        <v>310</v>
      </c>
      <c r="F8" s="24" t="s">
        <v>56</v>
      </c>
      <c r="G8" s="25">
        <f t="shared" si="0"/>
        <v>120000000</v>
      </c>
      <c r="H8" s="25"/>
      <c r="I8" s="25">
        <v>120000000</v>
      </c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6">
        <f t="shared" si="1"/>
        <v>1</v>
      </c>
      <c r="AB8" s="25">
        <f t="shared" si="2"/>
        <v>120000000</v>
      </c>
      <c r="AC8" s="25"/>
      <c r="AD8" s="25">
        <f>+'[1]ENERO 2017'!$K$106</f>
        <v>120000000</v>
      </c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6">
        <f t="shared" si="3"/>
        <v>0</v>
      </c>
      <c r="AW8" s="25">
        <f t="shared" si="4"/>
        <v>0</v>
      </c>
      <c r="AX8" s="25">
        <f t="shared" si="5"/>
        <v>0</v>
      </c>
      <c r="AY8" s="25">
        <f t="shared" si="17"/>
        <v>0</v>
      </c>
      <c r="AZ8" s="25">
        <f t="shared" si="17"/>
        <v>0</v>
      </c>
      <c r="BA8" s="25">
        <f t="shared" si="6"/>
        <v>0</v>
      </c>
      <c r="BB8" s="25">
        <f t="shared" si="6"/>
        <v>0</v>
      </c>
      <c r="BC8" s="25">
        <f t="shared" si="6"/>
        <v>0</v>
      </c>
      <c r="BD8" s="25">
        <f t="shared" si="6"/>
        <v>0</v>
      </c>
      <c r="BE8" s="25">
        <f t="shared" si="6"/>
        <v>0</v>
      </c>
      <c r="BF8" s="25">
        <f t="shared" si="6"/>
        <v>0</v>
      </c>
      <c r="BG8" s="25">
        <f t="shared" si="6"/>
        <v>0</v>
      </c>
      <c r="BH8" s="25">
        <f t="shared" si="6"/>
        <v>0</v>
      </c>
      <c r="BI8" s="25">
        <f t="shared" si="6"/>
        <v>0</v>
      </c>
      <c r="BJ8" s="25">
        <f t="shared" si="6"/>
        <v>0</v>
      </c>
      <c r="BK8" s="25">
        <f t="shared" si="6"/>
        <v>0</v>
      </c>
      <c r="BL8" s="25">
        <f t="shared" si="6"/>
        <v>0</v>
      </c>
      <c r="BM8" s="25"/>
      <c r="BN8" s="25"/>
      <c r="BO8" s="25">
        <f t="shared" si="7"/>
        <v>0</v>
      </c>
      <c r="BP8" s="25">
        <f t="shared" si="8"/>
        <v>0</v>
      </c>
      <c r="BQ8" s="26">
        <f t="shared" si="9"/>
        <v>0.19769109166666668</v>
      </c>
      <c r="BR8" s="25">
        <f t="shared" si="18"/>
        <v>23722931</v>
      </c>
      <c r="BS8" s="25"/>
      <c r="BT8" s="25">
        <f>+'[1]ENERO 2017'!$H$104</f>
        <v>23722931</v>
      </c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6">
        <f t="shared" si="10"/>
        <v>0.80230890833333335</v>
      </c>
      <c r="CL8" s="25">
        <f t="shared" si="11"/>
        <v>96277069</v>
      </c>
      <c r="CM8" s="25">
        <f t="shared" si="12"/>
        <v>0</v>
      </c>
      <c r="CN8" s="25">
        <f t="shared" si="12"/>
        <v>96277069</v>
      </c>
      <c r="CO8" s="25">
        <f t="shared" si="12"/>
        <v>0</v>
      </c>
      <c r="CP8" s="25">
        <f t="shared" si="12"/>
        <v>0</v>
      </c>
      <c r="CQ8" s="25">
        <f t="shared" si="12"/>
        <v>0</v>
      </c>
      <c r="CR8" s="25">
        <f t="shared" si="12"/>
        <v>0</v>
      </c>
      <c r="CS8" s="25">
        <f t="shared" si="13"/>
        <v>0</v>
      </c>
      <c r="CT8" s="25">
        <f t="shared" si="13"/>
        <v>0</v>
      </c>
      <c r="CU8" s="25">
        <f t="shared" si="13"/>
        <v>0</v>
      </c>
      <c r="CV8" s="25">
        <f t="shared" si="14"/>
        <v>0</v>
      </c>
      <c r="CW8" s="25">
        <f t="shared" si="14"/>
        <v>0</v>
      </c>
      <c r="CX8" s="25">
        <f t="shared" si="15"/>
        <v>0</v>
      </c>
      <c r="CY8" s="25">
        <f t="shared" si="15"/>
        <v>0</v>
      </c>
      <c r="CZ8" s="25">
        <f t="shared" si="15"/>
        <v>0</v>
      </c>
      <c r="DA8" s="25"/>
      <c r="DB8" s="25">
        <f t="shared" si="16"/>
        <v>0</v>
      </c>
      <c r="DC8" s="25">
        <f t="shared" si="16"/>
        <v>0</v>
      </c>
      <c r="DD8" s="25">
        <f t="shared" si="16"/>
        <v>0</v>
      </c>
      <c r="DF8" s="177"/>
      <c r="DG8" s="177"/>
      <c r="DH8" s="177"/>
      <c r="DI8" s="177"/>
      <c r="DJ8" s="177"/>
      <c r="DK8" s="177"/>
    </row>
    <row r="9" spans="1:115" ht="63.75" hidden="1" customHeight="1" x14ac:dyDescent="0.25">
      <c r="A9" s="29"/>
      <c r="B9" s="228"/>
      <c r="C9" s="21" t="s">
        <v>64</v>
      </c>
      <c r="D9" s="22" t="s">
        <v>65</v>
      </c>
      <c r="E9" s="23">
        <v>310</v>
      </c>
      <c r="F9" s="24" t="s">
        <v>66</v>
      </c>
      <c r="G9" s="25">
        <f t="shared" si="0"/>
        <v>331000000</v>
      </c>
      <c r="H9" s="25"/>
      <c r="I9" s="25">
        <v>280000000</v>
      </c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>
        <v>51000000</v>
      </c>
      <c r="AA9" s="26">
        <f t="shared" si="1"/>
        <v>0.10574018126888217</v>
      </c>
      <c r="AB9" s="25">
        <f t="shared" si="2"/>
        <v>35000000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>
        <f>+'[1]ENERO 2017'!$G$112</f>
        <v>35000000</v>
      </c>
      <c r="AV9" s="26">
        <f t="shared" si="3"/>
        <v>0.89425981873111782</v>
      </c>
      <c r="AW9" s="25">
        <f t="shared" si="4"/>
        <v>296000000</v>
      </c>
      <c r="AX9" s="25">
        <f t="shared" si="5"/>
        <v>0</v>
      </c>
      <c r="AY9" s="25">
        <f t="shared" si="17"/>
        <v>280000000</v>
      </c>
      <c r="AZ9" s="25">
        <f t="shared" si="17"/>
        <v>0</v>
      </c>
      <c r="BA9" s="25">
        <f t="shared" si="6"/>
        <v>0</v>
      </c>
      <c r="BB9" s="25">
        <f t="shared" si="6"/>
        <v>0</v>
      </c>
      <c r="BC9" s="25">
        <f t="shared" si="6"/>
        <v>0</v>
      </c>
      <c r="BD9" s="25">
        <f t="shared" si="6"/>
        <v>0</v>
      </c>
      <c r="BE9" s="25">
        <f t="shared" si="6"/>
        <v>0</v>
      </c>
      <c r="BF9" s="25">
        <f t="shared" si="6"/>
        <v>0</v>
      </c>
      <c r="BG9" s="25">
        <f t="shared" si="6"/>
        <v>0</v>
      </c>
      <c r="BH9" s="25">
        <f t="shared" si="6"/>
        <v>0</v>
      </c>
      <c r="BI9" s="25">
        <f t="shared" si="6"/>
        <v>0</v>
      </c>
      <c r="BJ9" s="25">
        <f t="shared" si="6"/>
        <v>0</v>
      </c>
      <c r="BK9" s="25">
        <f t="shared" si="6"/>
        <v>0</v>
      </c>
      <c r="BL9" s="25">
        <f t="shared" si="6"/>
        <v>0</v>
      </c>
      <c r="BM9" s="25"/>
      <c r="BN9" s="25"/>
      <c r="BO9" s="25">
        <f t="shared" si="7"/>
        <v>0</v>
      </c>
      <c r="BP9" s="25">
        <f t="shared" si="8"/>
        <v>16000000</v>
      </c>
      <c r="BQ9" s="26">
        <f t="shared" si="9"/>
        <v>0</v>
      </c>
      <c r="BR9" s="25">
        <f t="shared" si="18"/>
        <v>0</v>
      </c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6">
        <f t="shared" si="10"/>
        <v>1</v>
      </c>
      <c r="CL9" s="25">
        <f t="shared" si="11"/>
        <v>331000000</v>
      </c>
      <c r="CM9" s="25">
        <f t="shared" si="12"/>
        <v>0</v>
      </c>
      <c r="CN9" s="25">
        <f t="shared" si="12"/>
        <v>280000000</v>
      </c>
      <c r="CO9" s="25">
        <f t="shared" si="12"/>
        <v>0</v>
      </c>
      <c r="CP9" s="25">
        <f t="shared" si="12"/>
        <v>0</v>
      </c>
      <c r="CQ9" s="25">
        <f t="shared" si="12"/>
        <v>0</v>
      </c>
      <c r="CR9" s="25">
        <f t="shared" si="12"/>
        <v>0</v>
      </c>
      <c r="CS9" s="25">
        <f t="shared" si="13"/>
        <v>0</v>
      </c>
      <c r="CT9" s="25">
        <f t="shared" si="13"/>
        <v>0</v>
      </c>
      <c r="CU9" s="25">
        <f t="shared" si="13"/>
        <v>0</v>
      </c>
      <c r="CV9" s="25">
        <f t="shared" si="14"/>
        <v>0</v>
      </c>
      <c r="CW9" s="25">
        <f t="shared" si="14"/>
        <v>0</v>
      </c>
      <c r="CX9" s="25">
        <f t="shared" si="15"/>
        <v>0</v>
      </c>
      <c r="CY9" s="25">
        <f t="shared" si="15"/>
        <v>0</v>
      </c>
      <c r="CZ9" s="25">
        <f t="shared" si="15"/>
        <v>0</v>
      </c>
      <c r="DA9" s="25"/>
      <c r="DB9" s="25">
        <f t="shared" si="16"/>
        <v>0</v>
      </c>
      <c r="DC9" s="25">
        <f t="shared" si="16"/>
        <v>0</v>
      </c>
      <c r="DD9" s="25">
        <f t="shared" si="16"/>
        <v>51000000</v>
      </c>
      <c r="DF9" s="177"/>
      <c r="DG9" s="177"/>
      <c r="DH9" s="177"/>
      <c r="DI9" s="177"/>
      <c r="DJ9" s="177"/>
      <c r="DK9" s="177"/>
    </row>
    <row r="10" spans="1:115" ht="19.5" hidden="1" customHeight="1" x14ac:dyDescent="0.25">
      <c r="A10" s="29"/>
      <c r="B10" s="228"/>
      <c r="C10" s="21" t="s">
        <v>67</v>
      </c>
      <c r="D10" s="22" t="s">
        <v>68</v>
      </c>
      <c r="E10" s="23">
        <v>310</v>
      </c>
      <c r="F10" s="24" t="s">
        <v>56</v>
      </c>
      <c r="G10" s="25">
        <f t="shared" si="0"/>
        <v>30000000</v>
      </c>
      <c r="H10" s="25"/>
      <c r="I10" s="25">
        <v>30000000</v>
      </c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6">
        <f t="shared" si="1"/>
        <v>0</v>
      </c>
      <c r="AB10" s="25">
        <f t="shared" si="2"/>
        <v>0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6">
        <f t="shared" si="3"/>
        <v>1</v>
      </c>
      <c r="AW10" s="25">
        <f t="shared" si="4"/>
        <v>30000000</v>
      </c>
      <c r="AX10" s="25">
        <f>H10-AC10</f>
        <v>0</v>
      </c>
      <c r="AY10" s="25">
        <f t="shared" si="17"/>
        <v>30000000</v>
      </c>
      <c r="AZ10" s="25">
        <f t="shared" si="17"/>
        <v>0</v>
      </c>
      <c r="BA10" s="25">
        <f t="shared" si="6"/>
        <v>0</v>
      </c>
      <c r="BB10" s="25">
        <f t="shared" si="6"/>
        <v>0</v>
      </c>
      <c r="BC10" s="25">
        <f t="shared" si="6"/>
        <v>0</v>
      </c>
      <c r="BD10" s="25">
        <f t="shared" si="6"/>
        <v>0</v>
      </c>
      <c r="BE10" s="25">
        <f t="shared" si="6"/>
        <v>0</v>
      </c>
      <c r="BF10" s="25">
        <f t="shared" si="6"/>
        <v>0</v>
      </c>
      <c r="BG10" s="25">
        <f t="shared" si="6"/>
        <v>0</v>
      </c>
      <c r="BH10" s="25">
        <f t="shared" si="6"/>
        <v>0</v>
      </c>
      <c r="BI10" s="25">
        <f t="shared" si="6"/>
        <v>0</v>
      </c>
      <c r="BJ10" s="25">
        <f t="shared" si="6"/>
        <v>0</v>
      </c>
      <c r="BK10" s="25">
        <f t="shared" si="6"/>
        <v>0</v>
      </c>
      <c r="BL10" s="25">
        <f t="shared" si="6"/>
        <v>0</v>
      </c>
      <c r="BM10" s="25"/>
      <c r="BN10" s="25"/>
      <c r="BO10" s="25">
        <f t="shared" si="7"/>
        <v>0</v>
      </c>
      <c r="BP10" s="25">
        <f t="shared" si="8"/>
        <v>0</v>
      </c>
      <c r="BQ10" s="26">
        <f t="shared" si="9"/>
        <v>0</v>
      </c>
      <c r="BR10" s="25">
        <f t="shared" si="18"/>
        <v>0</v>
      </c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6">
        <f t="shared" si="10"/>
        <v>1</v>
      </c>
      <c r="CL10" s="25">
        <f t="shared" si="11"/>
        <v>30000000</v>
      </c>
      <c r="CM10" s="25">
        <f t="shared" si="12"/>
        <v>0</v>
      </c>
      <c r="CN10" s="25">
        <f t="shared" si="12"/>
        <v>30000000</v>
      </c>
      <c r="CO10" s="25">
        <f t="shared" si="12"/>
        <v>0</v>
      </c>
      <c r="CP10" s="25">
        <f t="shared" si="12"/>
        <v>0</v>
      </c>
      <c r="CQ10" s="25">
        <f t="shared" si="12"/>
        <v>0</v>
      </c>
      <c r="CR10" s="25">
        <f t="shared" si="12"/>
        <v>0</v>
      </c>
      <c r="CS10" s="25">
        <f t="shared" si="13"/>
        <v>0</v>
      </c>
      <c r="CT10" s="25">
        <f t="shared" si="13"/>
        <v>0</v>
      </c>
      <c r="CU10" s="25">
        <f t="shared" si="13"/>
        <v>0</v>
      </c>
      <c r="CV10" s="25">
        <f t="shared" si="14"/>
        <v>0</v>
      </c>
      <c r="CW10" s="25">
        <f t="shared" si="14"/>
        <v>0</v>
      </c>
      <c r="CX10" s="25">
        <f t="shared" si="15"/>
        <v>0</v>
      </c>
      <c r="CY10" s="25">
        <f t="shared" si="15"/>
        <v>0</v>
      </c>
      <c r="CZ10" s="25">
        <f t="shared" si="15"/>
        <v>0</v>
      </c>
      <c r="DA10" s="25"/>
      <c r="DB10" s="25">
        <f t="shared" si="16"/>
        <v>0</v>
      </c>
      <c r="DC10" s="25">
        <f t="shared" si="16"/>
        <v>0</v>
      </c>
      <c r="DD10" s="25">
        <f t="shared" si="16"/>
        <v>0</v>
      </c>
      <c r="DF10" s="177"/>
      <c r="DG10" s="177"/>
      <c r="DH10" s="177"/>
      <c r="DI10" s="177"/>
      <c r="DJ10" s="177"/>
      <c r="DK10" s="177"/>
    </row>
    <row r="11" spans="1:115" ht="33.75" hidden="1" customHeight="1" x14ac:dyDescent="0.25">
      <c r="A11" s="29"/>
      <c r="B11" s="228"/>
      <c r="C11" s="21" t="s">
        <v>69</v>
      </c>
      <c r="D11" s="22" t="s">
        <v>70</v>
      </c>
      <c r="E11" s="23">
        <v>310</v>
      </c>
      <c r="F11" s="24" t="s">
        <v>56</v>
      </c>
      <c r="G11" s="25">
        <f t="shared" si="0"/>
        <v>0</v>
      </c>
      <c r="H11" s="33"/>
      <c r="I11" s="25"/>
      <c r="J11" s="33"/>
      <c r="K11" s="33"/>
      <c r="L11" s="25"/>
      <c r="M11" s="33"/>
      <c r="N11" s="28"/>
      <c r="O11" s="28"/>
      <c r="P11" s="28"/>
      <c r="Q11" s="28"/>
      <c r="R11" s="28"/>
      <c r="S11" s="28"/>
      <c r="T11" s="25"/>
      <c r="U11" s="28"/>
      <c r="V11" s="28"/>
      <c r="W11" s="28"/>
      <c r="X11" s="28"/>
      <c r="Y11" s="28"/>
      <c r="Z11" s="33"/>
      <c r="AA11" s="26" t="e">
        <f t="shared" si="1"/>
        <v>#DIV/0!</v>
      </c>
      <c r="AB11" s="25">
        <f t="shared" si="2"/>
        <v>0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6" t="e">
        <f t="shared" si="3"/>
        <v>#DIV/0!</v>
      </c>
      <c r="AW11" s="25">
        <f t="shared" si="4"/>
        <v>0</v>
      </c>
      <c r="AX11" s="25">
        <f>H11-AC11</f>
        <v>0</v>
      </c>
      <c r="AY11" s="25">
        <f t="shared" si="17"/>
        <v>0</v>
      </c>
      <c r="AZ11" s="25">
        <f t="shared" si="17"/>
        <v>0</v>
      </c>
      <c r="BA11" s="25">
        <f t="shared" si="6"/>
        <v>0</v>
      </c>
      <c r="BB11" s="25">
        <f t="shared" si="6"/>
        <v>0</v>
      </c>
      <c r="BC11" s="25">
        <f t="shared" si="6"/>
        <v>0</v>
      </c>
      <c r="BD11" s="25">
        <f t="shared" si="6"/>
        <v>0</v>
      </c>
      <c r="BE11" s="25">
        <f t="shared" si="6"/>
        <v>0</v>
      </c>
      <c r="BF11" s="25">
        <f t="shared" si="6"/>
        <v>0</v>
      </c>
      <c r="BG11" s="25">
        <f t="shared" si="6"/>
        <v>0</v>
      </c>
      <c r="BH11" s="25">
        <f t="shared" si="6"/>
        <v>0</v>
      </c>
      <c r="BI11" s="25">
        <f t="shared" si="6"/>
        <v>0</v>
      </c>
      <c r="BJ11" s="25">
        <f t="shared" si="6"/>
        <v>0</v>
      </c>
      <c r="BK11" s="25">
        <f t="shared" si="6"/>
        <v>0</v>
      </c>
      <c r="BL11" s="25">
        <f t="shared" si="6"/>
        <v>0</v>
      </c>
      <c r="BM11" s="25"/>
      <c r="BN11" s="25"/>
      <c r="BO11" s="25">
        <f t="shared" si="7"/>
        <v>0</v>
      </c>
      <c r="BP11" s="25">
        <f t="shared" si="8"/>
        <v>0</v>
      </c>
      <c r="BQ11" s="26" t="e">
        <f t="shared" si="9"/>
        <v>#DIV/0!</v>
      </c>
      <c r="BR11" s="25">
        <f t="shared" si="18"/>
        <v>0</v>
      </c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6" t="e">
        <f t="shared" si="10"/>
        <v>#DIV/0!</v>
      </c>
      <c r="CL11" s="25">
        <f t="shared" si="11"/>
        <v>0</v>
      </c>
      <c r="CM11" s="25">
        <f t="shared" si="12"/>
        <v>0</v>
      </c>
      <c r="CN11" s="25">
        <f t="shared" si="12"/>
        <v>0</v>
      </c>
      <c r="CO11" s="25">
        <f t="shared" si="12"/>
        <v>0</v>
      </c>
      <c r="CP11" s="25">
        <f t="shared" si="12"/>
        <v>0</v>
      </c>
      <c r="CQ11" s="25">
        <f t="shared" si="12"/>
        <v>0</v>
      </c>
      <c r="CR11" s="25">
        <f t="shared" si="12"/>
        <v>0</v>
      </c>
      <c r="CS11" s="25">
        <f t="shared" si="13"/>
        <v>0</v>
      </c>
      <c r="CT11" s="25">
        <f t="shared" si="13"/>
        <v>0</v>
      </c>
      <c r="CU11" s="25">
        <f t="shared" si="13"/>
        <v>0</v>
      </c>
      <c r="CV11" s="25">
        <f t="shared" si="14"/>
        <v>0</v>
      </c>
      <c r="CW11" s="25">
        <f t="shared" si="14"/>
        <v>0</v>
      </c>
      <c r="CX11" s="25">
        <f t="shared" si="15"/>
        <v>0</v>
      </c>
      <c r="CY11" s="25">
        <f t="shared" si="15"/>
        <v>0</v>
      </c>
      <c r="CZ11" s="25">
        <f t="shared" si="15"/>
        <v>0</v>
      </c>
      <c r="DA11" s="25"/>
      <c r="DB11" s="25">
        <f t="shared" si="16"/>
        <v>0</v>
      </c>
      <c r="DC11" s="25">
        <f t="shared" si="16"/>
        <v>0</v>
      </c>
      <c r="DD11" s="25">
        <f t="shared" si="16"/>
        <v>0</v>
      </c>
      <c r="DF11" s="177"/>
      <c r="DG11" s="177"/>
      <c r="DH11" s="177"/>
      <c r="DI11" s="177"/>
      <c r="DJ11" s="177"/>
      <c r="DK11" s="177"/>
    </row>
    <row r="12" spans="1:115" ht="21" hidden="1" customHeight="1" x14ac:dyDescent="0.25">
      <c r="A12" s="29"/>
      <c r="B12" s="229"/>
      <c r="C12" s="21" t="s">
        <v>71</v>
      </c>
      <c r="D12" s="22" t="s">
        <v>72</v>
      </c>
      <c r="E12" s="23">
        <v>310</v>
      </c>
      <c r="F12" s="24" t="s">
        <v>56</v>
      </c>
      <c r="G12" s="25">
        <f t="shared" si="0"/>
        <v>0</v>
      </c>
      <c r="H12" s="33"/>
      <c r="I12" s="25"/>
      <c r="J12" s="33"/>
      <c r="K12" s="25"/>
      <c r="L12" s="25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6" t="e">
        <f t="shared" si="1"/>
        <v>#DIV/0!</v>
      </c>
      <c r="AB12" s="25">
        <f t="shared" si="2"/>
        <v>0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6" t="e">
        <f t="shared" si="3"/>
        <v>#DIV/0!</v>
      </c>
      <c r="AW12" s="25">
        <f t="shared" si="4"/>
        <v>0</v>
      </c>
      <c r="AX12" s="25">
        <f>H12-AC12</f>
        <v>0</v>
      </c>
      <c r="AY12" s="25">
        <f t="shared" si="17"/>
        <v>0</v>
      </c>
      <c r="AZ12" s="25">
        <f t="shared" si="17"/>
        <v>0</v>
      </c>
      <c r="BA12" s="25">
        <f t="shared" si="6"/>
        <v>0</v>
      </c>
      <c r="BB12" s="25">
        <f t="shared" si="6"/>
        <v>0</v>
      </c>
      <c r="BC12" s="25">
        <f t="shared" si="6"/>
        <v>0</v>
      </c>
      <c r="BD12" s="25">
        <f t="shared" si="6"/>
        <v>0</v>
      </c>
      <c r="BE12" s="25">
        <f t="shared" si="6"/>
        <v>0</v>
      </c>
      <c r="BF12" s="25">
        <f t="shared" si="6"/>
        <v>0</v>
      </c>
      <c r="BG12" s="25">
        <f t="shared" si="6"/>
        <v>0</v>
      </c>
      <c r="BH12" s="25">
        <f t="shared" si="6"/>
        <v>0</v>
      </c>
      <c r="BI12" s="25">
        <f t="shared" si="6"/>
        <v>0</v>
      </c>
      <c r="BJ12" s="25">
        <f t="shared" si="6"/>
        <v>0</v>
      </c>
      <c r="BK12" s="25">
        <f t="shared" si="6"/>
        <v>0</v>
      </c>
      <c r="BL12" s="25">
        <f t="shared" si="6"/>
        <v>0</v>
      </c>
      <c r="BM12" s="25"/>
      <c r="BN12" s="25"/>
      <c r="BO12" s="25">
        <f t="shared" si="7"/>
        <v>0</v>
      </c>
      <c r="BP12" s="25">
        <f t="shared" si="8"/>
        <v>0</v>
      </c>
      <c r="BQ12" s="26" t="e">
        <f t="shared" si="9"/>
        <v>#DIV/0!</v>
      </c>
      <c r="BR12" s="25">
        <f t="shared" si="18"/>
        <v>0</v>
      </c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6" t="e">
        <f t="shared" si="10"/>
        <v>#DIV/0!</v>
      </c>
      <c r="CL12" s="25">
        <f t="shared" si="11"/>
        <v>0</v>
      </c>
      <c r="CM12" s="25">
        <f t="shared" si="12"/>
        <v>0</v>
      </c>
      <c r="CN12" s="25">
        <f t="shared" si="12"/>
        <v>0</v>
      </c>
      <c r="CO12" s="25">
        <f t="shared" si="12"/>
        <v>0</v>
      </c>
      <c r="CP12" s="25">
        <f t="shared" si="12"/>
        <v>0</v>
      </c>
      <c r="CQ12" s="25">
        <f t="shared" si="12"/>
        <v>0</v>
      </c>
      <c r="CR12" s="25">
        <f t="shared" si="12"/>
        <v>0</v>
      </c>
      <c r="CS12" s="25">
        <f t="shared" si="13"/>
        <v>0</v>
      </c>
      <c r="CT12" s="25">
        <f t="shared" si="13"/>
        <v>0</v>
      </c>
      <c r="CU12" s="25">
        <f t="shared" si="13"/>
        <v>0</v>
      </c>
      <c r="CV12" s="25">
        <f t="shared" si="14"/>
        <v>0</v>
      </c>
      <c r="CW12" s="25">
        <f t="shared" si="14"/>
        <v>0</v>
      </c>
      <c r="CX12" s="25">
        <f t="shared" si="15"/>
        <v>0</v>
      </c>
      <c r="CY12" s="25">
        <f t="shared" si="15"/>
        <v>0</v>
      </c>
      <c r="CZ12" s="25">
        <f t="shared" si="15"/>
        <v>0</v>
      </c>
      <c r="DA12" s="25"/>
      <c r="DB12" s="25">
        <f t="shared" si="16"/>
        <v>0</v>
      </c>
      <c r="DC12" s="25">
        <f t="shared" si="16"/>
        <v>0</v>
      </c>
      <c r="DD12" s="25">
        <f t="shared" si="16"/>
        <v>0</v>
      </c>
      <c r="DF12" s="177"/>
      <c r="DG12" s="177"/>
      <c r="DH12" s="177"/>
      <c r="DI12" s="177"/>
      <c r="DJ12" s="177"/>
      <c r="DK12" s="177"/>
    </row>
    <row r="13" spans="1:115" ht="91.5" hidden="1" customHeight="1" x14ac:dyDescent="0.25">
      <c r="A13" s="29"/>
      <c r="B13" s="31" t="s">
        <v>73</v>
      </c>
      <c r="C13" s="32" t="s">
        <v>74</v>
      </c>
      <c r="D13" s="22" t="s">
        <v>75</v>
      </c>
      <c r="E13" s="23">
        <v>510</v>
      </c>
      <c r="F13" s="24" t="s">
        <v>76</v>
      </c>
      <c r="G13" s="25">
        <f t="shared" si="0"/>
        <v>210600000</v>
      </c>
      <c r="H13" s="25"/>
      <c r="I13" s="25">
        <v>140000000</v>
      </c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>
        <v>70600000</v>
      </c>
      <c r="AA13" s="26">
        <f t="shared" si="1"/>
        <v>0.76163342830009495</v>
      </c>
      <c r="AB13" s="25">
        <f t="shared" si="2"/>
        <v>160400000</v>
      </c>
      <c r="AC13" s="25"/>
      <c r="AD13" s="25">
        <f>+'[1]ENERO 2017'!$K$549</f>
        <v>140000000</v>
      </c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>
        <f>+'[1]ENERO 2017'!$T$549</f>
        <v>20400000</v>
      </c>
      <c r="AV13" s="26">
        <f t="shared" si="3"/>
        <v>0.23836657169990505</v>
      </c>
      <c r="AW13" s="25">
        <f t="shared" si="4"/>
        <v>50200000</v>
      </c>
      <c r="AX13" s="25">
        <f>H13-AC13</f>
        <v>0</v>
      </c>
      <c r="AY13" s="25">
        <f t="shared" si="17"/>
        <v>0</v>
      </c>
      <c r="AZ13" s="25">
        <f t="shared" si="17"/>
        <v>0</v>
      </c>
      <c r="BA13" s="25">
        <f t="shared" si="6"/>
        <v>0</v>
      </c>
      <c r="BB13" s="25">
        <f t="shared" si="6"/>
        <v>0</v>
      </c>
      <c r="BC13" s="25">
        <f t="shared" si="6"/>
        <v>0</v>
      </c>
      <c r="BD13" s="25">
        <f t="shared" si="6"/>
        <v>0</v>
      </c>
      <c r="BE13" s="25">
        <f t="shared" si="6"/>
        <v>0</v>
      </c>
      <c r="BF13" s="25">
        <f t="shared" si="6"/>
        <v>0</v>
      </c>
      <c r="BG13" s="25">
        <f t="shared" si="6"/>
        <v>0</v>
      </c>
      <c r="BH13" s="25">
        <f t="shared" si="6"/>
        <v>0</v>
      </c>
      <c r="BI13" s="25">
        <f t="shared" si="6"/>
        <v>0</v>
      </c>
      <c r="BJ13" s="25">
        <f t="shared" si="6"/>
        <v>0</v>
      </c>
      <c r="BK13" s="25">
        <f t="shared" si="6"/>
        <v>0</v>
      </c>
      <c r="BL13" s="25">
        <f t="shared" si="6"/>
        <v>0</v>
      </c>
      <c r="BM13" s="25"/>
      <c r="BN13" s="25"/>
      <c r="BO13" s="25">
        <f t="shared" si="7"/>
        <v>0</v>
      </c>
      <c r="BP13" s="25">
        <f t="shared" si="8"/>
        <v>50200000</v>
      </c>
      <c r="BQ13" s="26">
        <f t="shared" si="9"/>
        <v>0.31592527065527065</v>
      </c>
      <c r="BR13" s="25">
        <f t="shared" si="18"/>
        <v>66533862</v>
      </c>
      <c r="BS13" s="25"/>
      <c r="BT13" s="25">
        <f>+'[1]ENERO 2017'!$H$552</f>
        <v>48133862</v>
      </c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>
        <f>+'[1]ENERO 2017'!$H$550+'[1]ENERO 2017'!$H$558</f>
        <v>18400000</v>
      </c>
      <c r="CK13" s="26">
        <f t="shared" si="10"/>
        <v>0.68407472934472935</v>
      </c>
      <c r="CL13" s="25">
        <f t="shared" si="11"/>
        <v>144066138</v>
      </c>
      <c r="CM13" s="25">
        <f t="shared" si="12"/>
        <v>0</v>
      </c>
      <c r="CN13" s="25">
        <f t="shared" si="12"/>
        <v>91866138</v>
      </c>
      <c r="CO13" s="25">
        <f t="shared" si="12"/>
        <v>0</v>
      </c>
      <c r="CP13" s="25">
        <f t="shared" si="12"/>
        <v>0</v>
      </c>
      <c r="CQ13" s="25">
        <f t="shared" si="12"/>
        <v>0</v>
      </c>
      <c r="CR13" s="25">
        <f t="shared" si="12"/>
        <v>0</v>
      </c>
      <c r="CS13" s="25">
        <f t="shared" si="13"/>
        <v>0</v>
      </c>
      <c r="CT13" s="25">
        <f t="shared" si="13"/>
        <v>0</v>
      </c>
      <c r="CU13" s="25">
        <f t="shared" si="13"/>
        <v>0</v>
      </c>
      <c r="CV13" s="25">
        <f t="shared" si="14"/>
        <v>0</v>
      </c>
      <c r="CW13" s="25">
        <f t="shared" si="14"/>
        <v>0</v>
      </c>
      <c r="CX13" s="25">
        <f t="shared" si="15"/>
        <v>0</v>
      </c>
      <c r="CY13" s="25">
        <f t="shared" si="15"/>
        <v>0</v>
      </c>
      <c r="CZ13" s="25">
        <f t="shared" si="15"/>
        <v>0</v>
      </c>
      <c r="DA13" s="25"/>
      <c r="DB13" s="25">
        <f t="shared" si="16"/>
        <v>0</v>
      </c>
      <c r="DC13" s="25">
        <f t="shared" si="16"/>
        <v>0</v>
      </c>
      <c r="DD13" s="25">
        <f t="shared" si="16"/>
        <v>52200000</v>
      </c>
      <c r="DF13" s="177"/>
      <c r="DG13" s="177"/>
      <c r="DH13" s="177"/>
      <c r="DI13" s="177"/>
      <c r="DJ13" s="177"/>
      <c r="DK13" s="177"/>
    </row>
    <row r="14" spans="1:115" ht="39" hidden="1" customHeight="1" x14ac:dyDescent="0.25">
      <c r="A14" s="29"/>
      <c r="B14" s="162"/>
      <c r="C14" s="21" t="s">
        <v>77</v>
      </c>
      <c r="D14" s="22" t="s">
        <v>78</v>
      </c>
      <c r="E14" s="23">
        <v>510</v>
      </c>
      <c r="F14" s="24" t="s">
        <v>56</v>
      </c>
      <c r="G14" s="25">
        <f t="shared" si="0"/>
        <v>50000000</v>
      </c>
      <c r="H14" s="25"/>
      <c r="I14" s="25"/>
      <c r="J14" s="25">
        <v>50000000</v>
      </c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6">
        <f t="shared" si="1"/>
        <v>1</v>
      </c>
      <c r="AB14" s="25">
        <f t="shared" si="2"/>
        <v>50000000</v>
      </c>
      <c r="AC14" s="25"/>
      <c r="AD14" s="25"/>
      <c r="AE14" s="25">
        <f>+'[1]ENERO 2017'!$L$565</f>
        <v>50000000</v>
      </c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6">
        <f t="shared" si="3"/>
        <v>0</v>
      </c>
      <c r="AW14" s="25">
        <f t="shared" si="4"/>
        <v>0</v>
      </c>
      <c r="AX14" s="25"/>
      <c r="AY14" s="25"/>
      <c r="AZ14" s="25">
        <f t="shared" si="17"/>
        <v>0</v>
      </c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6">
        <f t="shared" si="9"/>
        <v>0.28034273999999998</v>
      </c>
      <c r="BR14" s="25">
        <f t="shared" si="18"/>
        <v>14017137</v>
      </c>
      <c r="BS14" s="25"/>
      <c r="BT14" s="25"/>
      <c r="BU14" s="25">
        <f>+'[1]ENERO 2017'!$H$563</f>
        <v>14017137</v>
      </c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6">
        <f t="shared" si="10"/>
        <v>0.71965725999999997</v>
      </c>
      <c r="CL14" s="25">
        <f t="shared" si="11"/>
        <v>35982863</v>
      </c>
      <c r="CM14" s="25"/>
      <c r="CN14" s="25">
        <f t="shared" si="12"/>
        <v>0</v>
      </c>
      <c r="CO14" s="25">
        <f t="shared" si="12"/>
        <v>35982863</v>
      </c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>
        <f t="shared" si="16"/>
        <v>0</v>
      </c>
      <c r="DF14" s="177"/>
      <c r="DG14" s="177"/>
      <c r="DH14" s="177"/>
      <c r="DI14" s="177"/>
      <c r="DJ14" s="177"/>
      <c r="DK14" s="177"/>
    </row>
    <row r="15" spans="1:115" ht="48.75" hidden="1" customHeight="1" x14ac:dyDescent="0.25">
      <c r="A15" s="29"/>
      <c r="B15" s="162"/>
      <c r="C15" s="21" t="s">
        <v>79</v>
      </c>
      <c r="D15" s="22" t="s">
        <v>80</v>
      </c>
      <c r="E15" s="23">
        <v>510</v>
      </c>
      <c r="F15" s="24" t="s">
        <v>56</v>
      </c>
      <c r="G15" s="25">
        <f t="shared" si="0"/>
        <v>50000000</v>
      </c>
      <c r="H15" s="25"/>
      <c r="I15" s="25"/>
      <c r="J15" s="25">
        <v>50000000</v>
      </c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6">
        <f t="shared" si="1"/>
        <v>0</v>
      </c>
      <c r="AB15" s="25">
        <f t="shared" si="2"/>
        <v>0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6">
        <f t="shared" si="3"/>
        <v>1</v>
      </c>
      <c r="AW15" s="25">
        <f t="shared" si="4"/>
        <v>50000000</v>
      </c>
      <c r="AX15" s="25"/>
      <c r="AY15" s="25"/>
      <c r="AZ15" s="25">
        <f t="shared" si="17"/>
        <v>50000000</v>
      </c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6">
        <f t="shared" si="9"/>
        <v>0</v>
      </c>
      <c r="BR15" s="25">
        <f t="shared" si="18"/>
        <v>0</v>
      </c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6">
        <f t="shared" si="10"/>
        <v>1</v>
      </c>
      <c r="CL15" s="25">
        <f t="shared" si="11"/>
        <v>50000000</v>
      </c>
      <c r="CM15" s="25"/>
      <c r="CN15" s="25">
        <f t="shared" si="12"/>
        <v>0</v>
      </c>
      <c r="CO15" s="25">
        <f t="shared" si="12"/>
        <v>50000000</v>
      </c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>
        <f t="shared" si="16"/>
        <v>0</v>
      </c>
      <c r="DF15" s="177"/>
      <c r="DG15" s="177"/>
      <c r="DH15" s="177"/>
      <c r="DI15" s="177"/>
      <c r="DJ15" s="177"/>
      <c r="DK15" s="177"/>
    </row>
    <row r="16" spans="1:115" ht="37.5" hidden="1" customHeight="1" x14ac:dyDescent="0.25">
      <c r="A16" s="29"/>
      <c r="B16" s="162"/>
      <c r="C16" s="21" t="s">
        <v>81</v>
      </c>
      <c r="D16" s="22" t="s">
        <v>82</v>
      </c>
      <c r="E16" s="23">
        <v>510</v>
      </c>
      <c r="F16" s="24" t="s">
        <v>56</v>
      </c>
      <c r="G16" s="25">
        <f t="shared" si="0"/>
        <v>80000000</v>
      </c>
      <c r="H16" s="25"/>
      <c r="I16" s="25"/>
      <c r="J16" s="25">
        <v>80000000</v>
      </c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6">
        <f t="shared" si="1"/>
        <v>1</v>
      </c>
      <c r="AB16" s="25">
        <f t="shared" si="2"/>
        <v>80000000</v>
      </c>
      <c r="AC16" s="25"/>
      <c r="AD16" s="25"/>
      <c r="AE16" s="25">
        <f>+'[1]ENERO 2017'!$L$579</f>
        <v>80000000</v>
      </c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6">
        <f t="shared" si="3"/>
        <v>0</v>
      </c>
      <c r="AW16" s="25">
        <f t="shared" si="4"/>
        <v>0</v>
      </c>
      <c r="AX16" s="25"/>
      <c r="AY16" s="25"/>
      <c r="AZ16" s="25">
        <f t="shared" si="17"/>
        <v>0</v>
      </c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6">
        <f t="shared" si="9"/>
        <v>0.1821875</v>
      </c>
      <c r="BR16" s="25">
        <f t="shared" si="18"/>
        <v>14575000</v>
      </c>
      <c r="BS16" s="25"/>
      <c r="BT16" s="25"/>
      <c r="BU16" s="25">
        <f>+'[1]ENERO 2017'!$H$577</f>
        <v>14575000</v>
      </c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6">
        <f t="shared" si="10"/>
        <v>0.81781250000000005</v>
      </c>
      <c r="CL16" s="25">
        <f t="shared" si="11"/>
        <v>65425000</v>
      </c>
      <c r="CM16" s="25"/>
      <c r="CN16" s="25">
        <f t="shared" si="12"/>
        <v>0</v>
      </c>
      <c r="CO16" s="25">
        <f t="shared" si="12"/>
        <v>65425000</v>
      </c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>
        <f t="shared" si="16"/>
        <v>0</v>
      </c>
      <c r="DF16" s="177"/>
      <c r="DG16" s="177"/>
      <c r="DH16" s="177"/>
      <c r="DI16" s="177"/>
      <c r="DJ16" s="177"/>
      <c r="DK16" s="177"/>
    </row>
    <row r="17" spans="1:115" ht="36" hidden="1" customHeight="1" x14ac:dyDescent="0.25">
      <c r="A17" s="29"/>
      <c r="B17" s="162"/>
      <c r="C17" s="21" t="s">
        <v>83</v>
      </c>
      <c r="D17" s="22" t="s">
        <v>84</v>
      </c>
      <c r="E17" s="23">
        <v>510</v>
      </c>
      <c r="F17" s="24" t="s">
        <v>56</v>
      </c>
      <c r="G17" s="25">
        <f t="shared" si="0"/>
        <v>34000000</v>
      </c>
      <c r="H17" s="25"/>
      <c r="I17" s="25"/>
      <c r="J17" s="25">
        <v>34000000</v>
      </c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6">
        <f t="shared" si="1"/>
        <v>0</v>
      </c>
      <c r="AB17" s="25">
        <f t="shared" si="2"/>
        <v>0</v>
      </c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6">
        <f t="shared" si="3"/>
        <v>1</v>
      </c>
      <c r="AW17" s="25">
        <f t="shared" si="4"/>
        <v>34000000</v>
      </c>
      <c r="AX17" s="25"/>
      <c r="AY17" s="25"/>
      <c r="AZ17" s="25">
        <f t="shared" si="17"/>
        <v>34000000</v>
      </c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6">
        <f t="shared" si="9"/>
        <v>0</v>
      </c>
      <c r="BR17" s="25">
        <f t="shared" si="18"/>
        <v>0</v>
      </c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6">
        <f t="shared" si="10"/>
        <v>1</v>
      </c>
      <c r="CL17" s="25">
        <f t="shared" si="11"/>
        <v>34000000</v>
      </c>
      <c r="CM17" s="25"/>
      <c r="CN17" s="25">
        <f t="shared" si="12"/>
        <v>0</v>
      </c>
      <c r="CO17" s="25">
        <f t="shared" si="12"/>
        <v>34000000</v>
      </c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>
        <f t="shared" si="16"/>
        <v>0</v>
      </c>
      <c r="DF17" s="177"/>
      <c r="DG17" s="177"/>
      <c r="DH17" s="177"/>
      <c r="DI17" s="177"/>
      <c r="DJ17" s="177"/>
      <c r="DK17" s="177"/>
    </row>
    <row r="18" spans="1:115" ht="45" hidden="1" customHeight="1" x14ac:dyDescent="0.25">
      <c r="A18" s="29"/>
      <c r="B18" s="227" t="s">
        <v>85</v>
      </c>
      <c r="C18" s="32" t="s">
        <v>86</v>
      </c>
      <c r="D18" s="22" t="s">
        <v>87</v>
      </c>
      <c r="E18" s="23">
        <v>510</v>
      </c>
      <c r="F18" s="24" t="s">
        <v>56</v>
      </c>
      <c r="G18" s="25">
        <f t="shared" si="0"/>
        <v>65000000</v>
      </c>
      <c r="H18" s="25"/>
      <c r="I18" s="25">
        <v>65000000</v>
      </c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6">
        <f t="shared" si="1"/>
        <v>1</v>
      </c>
      <c r="AB18" s="25">
        <f t="shared" si="2"/>
        <v>65000000</v>
      </c>
      <c r="AC18" s="25"/>
      <c r="AD18" s="25">
        <f>+'[1]ENERO 2017'!$K$594</f>
        <v>65000000</v>
      </c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6">
        <f t="shared" si="3"/>
        <v>0</v>
      </c>
      <c r="AW18" s="25">
        <f t="shared" si="4"/>
        <v>0</v>
      </c>
      <c r="AX18" s="25">
        <f t="shared" ref="AX18:AY20" si="19">H18-AC18</f>
        <v>0</v>
      </c>
      <c r="AY18" s="25">
        <f t="shared" si="19"/>
        <v>0</v>
      </c>
      <c r="AZ18" s="25">
        <f t="shared" si="17"/>
        <v>0</v>
      </c>
      <c r="BA18" s="25">
        <f t="shared" ref="BA18:BL20" si="20">+K18-AF18</f>
        <v>0</v>
      </c>
      <c r="BB18" s="25">
        <f t="shared" si="20"/>
        <v>0</v>
      </c>
      <c r="BC18" s="25">
        <f t="shared" si="20"/>
        <v>0</v>
      </c>
      <c r="BD18" s="25">
        <f t="shared" si="20"/>
        <v>0</v>
      </c>
      <c r="BE18" s="25">
        <f t="shared" si="20"/>
        <v>0</v>
      </c>
      <c r="BF18" s="25">
        <f t="shared" si="20"/>
        <v>0</v>
      </c>
      <c r="BG18" s="25">
        <f t="shared" si="20"/>
        <v>0</v>
      </c>
      <c r="BH18" s="25">
        <f t="shared" si="20"/>
        <v>0</v>
      </c>
      <c r="BI18" s="25">
        <f t="shared" si="20"/>
        <v>0</v>
      </c>
      <c r="BJ18" s="25">
        <f t="shared" si="20"/>
        <v>0</v>
      </c>
      <c r="BK18" s="25">
        <f t="shared" si="20"/>
        <v>0</v>
      </c>
      <c r="BL18" s="25">
        <f t="shared" si="20"/>
        <v>0</v>
      </c>
      <c r="BM18" s="25"/>
      <c r="BN18" s="25">
        <f>+X18-AS18</f>
        <v>0</v>
      </c>
      <c r="BO18" s="25">
        <f>Y18-AT18</f>
        <v>0</v>
      </c>
      <c r="BP18" s="25">
        <f>+Z18-AU18</f>
        <v>0</v>
      </c>
      <c r="BQ18" s="26">
        <f t="shared" si="9"/>
        <v>0.78844999999999998</v>
      </c>
      <c r="BR18" s="25">
        <f t="shared" si="18"/>
        <v>51249250</v>
      </c>
      <c r="BS18" s="25"/>
      <c r="BT18" s="25">
        <f>+'[1]ENERO 2017'!$H$592</f>
        <v>51249250</v>
      </c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6">
        <f t="shared" si="10"/>
        <v>0.21155000000000002</v>
      </c>
      <c r="CL18" s="25">
        <f t="shared" si="11"/>
        <v>13750750</v>
      </c>
      <c r="CM18" s="25">
        <f t="shared" ref="CM18:CR23" si="21">H18-BS18</f>
        <v>0</v>
      </c>
      <c r="CN18" s="25">
        <f t="shared" si="21"/>
        <v>13750750</v>
      </c>
      <c r="CO18" s="25">
        <f t="shared" si="21"/>
        <v>0</v>
      </c>
      <c r="CP18" s="25">
        <f t="shared" si="21"/>
        <v>0</v>
      </c>
      <c r="CQ18" s="25">
        <f t="shared" si="21"/>
        <v>0</v>
      </c>
      <c r="CR18" s="25">
        <f t="shared" si="21"/>
        <v>0</v>
      </c>
      <c r="CS18" s="25">
        <f t="shared" ref="CS18:CU20" si="22">+N18-BY18</f>
        <v>0</v>
      </c>
      <c r="CT18" s="25">
        <f t="shared" si="22"/>
        <v>0</v>
      </c>
      <c r="CU18" s="25">
        <f t="shared" si="22"/>
        <v>0</v>
      </c>
      <c r="CV18" s="25">
        <f t="shared" ref="CV18:CW23" si="23">Q18-CB18</f>
        <v>0</v>
      </c>
      <c r="CW18" s="25">
        <f t="shared" si="23"/>
        <v>0</v>
      </c>
      <c r="CX18" s="25">
        <f t="shared" ref="CX18:CZ20" si="24">+T18-CD18</f>
        <v>0</v>
      </c>
      <c r="CY18" s="25">
        <f t="shared" si="24"/>
        <v>0</v>
      </c>
      <c r="CZ18" s="25">
        <f t="shared" si="24"/>
        <v>0</v>
      </c>
      <c r="DA18" s="25"/>
      <c r="DB18" s="25">
        <f t="shared" ref="DB18:DD20" si="25">+X18-CH18</f>
        <v>0</v>
      </c>
      <c r="DC18" s="25">
        <f t="shared" si="25"/>
        <v>0</v>
      </c>
      <c r="DD18" s="25">
        <f t="shared" si="25"/>
        <v>0</v>
      </c>
      <c r="DF18" s="177"/>
      <c r="DG18" s="177"/>
      <c r="DH18" s="177"/>
      <c r="DI18" s="177"/>
      <c r="DJ18" s="177"/>
      <c r="DK18" s="177"/>
    </row>
    <row r="19" spans="1:115" ht="45" hidden="1" x14ac:dyDescent="0.25">
      <c r="A19" s="29"/>
      <c r="B19" s="228"/>
      <c r="C19" s="32" t="s">
        <v>88</v>
      </c>
      <c r="D19" s="22" t="s">
        <v>89</v>
      </c>
      <c r="E19" s="23">
        <v>510</v>
      </c>
      <c r="F19" s="24" t="s">
        <v>56</v>
      </c>
      <c r="G19" s="25">
        <f t="shared" si="0"/>
        <v>25000000</v>
      </c>
      <c r="H19" s="25"/>
      <c r="I19" s="25">
        <v>25000000</v>
      </c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6">
        <f t="shared" si="1"/>
        <v>1</v>
      </c>
      <c r="AB19" s="25">
        <f t="shared" si="2"/>
        <v>25000000</v>
      </c>
      <c r="AC19" s="25"/>
      <c r="AD19" s="25">
        <f>+'[1]ENERO 2017'!$K$602</f>
        <v>25000000</v>
      </c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6">
        <f t="shared" si="3"/>
        <v>0</v>
      </c>
      <c r="AW19" s="25">
        <f t="shared" si="4"/>
        <v>0</v>
      </c>
      <c r="AX19" s="25">
        <f t="shared" si="19"/>
        <v>0</v>
      </c>
      <c r="AY19" s="25">
        <f t="shared" si="19"/>
        <v>0</v>
      </c>
      <c r="AZ19" s="25">
        <f t="shared" si="17"/>
        <v>0</v>
      </c>
      <c r="BA19" s="25">
        <f t="shared" si="20"/>
        <v>0</v>
      </c>
      <c r="BB19" s="25">
        <f t="shared" si="20"/>
        <v>0</v>
      </c>
      <c r="BC19" s="25">
        <f t="shared" si="20"/>
        <v>0</v>
      </c>
      <c r="BD19" s="25">
        <f t="shared" si="20"/>
        <v>0</v>
      </c>
      <c r="BE19" s="25">
        <f t="shared" si="20"/>
        <v>0</v>
      </c>
      <c r="BF19" s="25">
        <f t="shared" si="20"/>
        <v>0</v>
      </c>
      <c r="BG19" s="25">
        <f t="shared" si="20"/>
        <v>0</v>
      </c>
      <c r="BH19" s="25">
        <f t="shared" si="20"/>
        <v>0</v>
      </c>
      <c r="BI19" s="25">
        <f t="shared" si="20"/>
        <v>0</v>
      </c>
      <c r="BJ19" s="25">
        <f t="shared" si="20"/>
        <v>0</v>
      </c>
      <c r="BK19" s="25">
        <f t="shared" si="20"/>
        <v>0</v>
      </c>
      <c r="BL19" s="25">
        <f t="shared" si="20"/>
        <v>0</v>
      </c>
      <c r="BM19" s="25"/>
      <c r="BN19" s="25"/>
      <c r="BO19" s="25">
        <f>Y19-AT19</f>
        <v>0</v>
      </c>
      <c r="BP19" s="25">
        <f>+Z19-AU19</f>
        <v>0</v>
      </c>
      <c r="BQ19" s="26">
        <f t="shared" si="9"/>
        <v>0.73436480000000004</v>
      </c>
      <c r="BR19" s="25">
        <f t="shared" si="18"/>
        <v>18359120</v>
      </c>
      <c r="BS19" s="25"/>
      <c r="BT19" s="25">
        <f>+'[1]ENERO 2017'!$H$600</f>
        <v>18359120</v>
      </c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6">
        <f t="shared" si="10"/>
        <v>0.26563519999999996</v>
      </c>
      <c r="CL19" s="25">
        <f t="shared" si="11"/>
        <v>6640880</v>
      </c>
      <c r="CM19" s="25">
        <f t="shared" si="21"/>
        <v>0</v>
      </c>
      <c r="CN19" s="25">
        <f t="shared" si="21"/>
        <v>6640880</v>
      </c>
      <c r="CO19" s="25">
        <f t="shared" si="21"/>
        <v>0</v>
      </c>
      <c r="CP19" s="25">
        <f t="shared" si="21"/>
        <v>0</v>
      </c>
      <c r="CQ19" s="25">
        <f t="shared" si="21"/>
        <v>0</v>
      </c>
      <c r="CR19" s="25">
        <f t="shared" si="21"/>
        <v>0</v>
      </c>
      <c r="CS19" s="25">
        <f t="shared" si="22"/>
        <v>0</v>
      </c>
      <c r="CT19" s="25">
        <f t="shared" si="22"/>
        <v>0</v>
      </c>
      <c r="CU19" s="25">
        <f t="shared" si="22"/>
        <v>0</v>
      </c>
      <c r="CV19" s="25">
        <f t="shared" si="23"/>
        <v>0</v>
      </c>
      <c r="CW19" s="25">
        <f t="shared" si="23"/>
        <v>0</v>
      </c>
      <c r="CX19" s="25">
        <f t="shared" si="24"/>
        <v>0</v>
      </c>
      <c r="CY19" s="25">
        <f t="shared" si="24"/>
        <v>0</v>
      </c>
      <c r="CZ19" s="25">
        <f t="shared" si="24"/>
        <v>0</v>
      </c>
      <c r="DA19" s="25"/>
      <c r="DB19" s="25">
        <f t="shared" si="25"/>
        <v>0</v>
      </c>
      <c r="DC19" s="25">
        <f t="shared" si="25"/>
        <v>0</v>
      </c>
      <c r="DD19" s="25">
        <f t="shared" si="25"/>
        <v>0</v>
      </c>
      <c r="DF19" s="177"/>
      <c r="DG19" s="177"/>
      <c r="DH19" s="177"/>
      <c r="DI19" s="177"/>
      <c r="DJ19" s="177"/>
      <c r="DK19" s="177"/>
    </row>
    <row r="20" spans="1:115" ht="20.25" hidden="1" customHeight="1" x14ac:dyDescent="0.25">
      <c r="A20" s="29"/>
      <c r="B20" s="229"/>
      <c r="C20" s="21" t="s">
        <v>90</v>
      </c>
      <c r="D20" s="22" t="s">
        <v>91</v>
      </c>
      <c r="E20" s="23">
        <v>510</v>
      </c>
      <c r="F20" s="24" t="s">
        <v>92</v>
      </c>
      <c r="G20" s="25">
        <f t="shared" si="0"/>
        <v>0</v>
      </c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6" t="e">
        <f t="shared" si="1"/>
        <v>#DIV/0!</v>
      </c>
      <c r="AB20" s="25">
        <f t="shared" si="2"/>
        <v>0</v>
      </c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6" t="e">
        <f t="shared" si="3"/>
        <v>#DIV/0!</v>
      </c>
      <c r="AW20" s="25">
        <f t="shared" si="4"/>
        <v>0</v>
      </c>
      <c r="AX20" s="25">
        <f t="shared" si="19"/>
        <v>0</v>
      </c>
      <c r="AY20" s="25">
        <f t="shared" si="19"/>
        <v>0</v>
      </c>
      <c r="AZ20" s="25">
        <f t="shared" si="17"/>
        <v>0</v>
      </c>
      <c r="BA20" s="25">
        <f t="shared" si="20"/>
        <v>0</v>
      </c>
      <c r="BB20" s="25">
        <f t="shared" si="20"/>
        <v>0</v>
      </c>
      <c r="BC20" s="25">
        <f t="shared" si="20"/>
        <v>0</v>
      </c>
      <c r="BD20" s="25">
        <f t="shared" si="20"/>
        <v>0</v>
      </c>
      <c r="BE20" s="25">
        <f t="shared" si="20"/>
        <v>0</v>
      </c>
      <c r="BF20" s="25">
        <f t="shared" si="20"/>
        <v>0</v>
      </c>
      <c r="BG20" s="25">
        <f t="shared" si="20"/>
        <v>0</v>
      </c>
      <c r="BH20" s="25">
        <f t="shared" si="20"/>
        <v>0</v>
      </c>
      <c r="BI20" s="25">
        <f t="shared" si="20"/>
        <v>0</v>
      </c>
      <c r="BJ20" s="25">
        <f t="shared" si="20"/>
        <v>0</v>
      </c>
      <c r="BK20" s="25">
        <f t="shared" si="20"/>
        <v>0</v>
      </c>
      <c r="BL20" s="25">
        <f t="shared" si="20"/>
        <v>0</v>
      </c>
      <c r="BM20" s="25"/>
      <c r="BN20" s="25"/>
      <c r="BO20" s="25">
        <f>Y20-AT20</f>
        <v>0</v>
      </c>
      <c r="BP20" s="25">
        <f>+Z20-AU20</f>
        <v>0</v>
      </c>
      <c r="BQ20" s="26" t="e">
        <f t="shared" si="9"/>
        <v>#DIV/0!</v>
      </c>
      <c r="BR20" s="25">
        <f t="shared" si="18"/>
        <v>0</v>
      </c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6" t="e">
        <f t="shared" si="10"/>
        <v>#DIV/0!</v>
      </c>
      <c r="CL20" s="25">
        <f t="shared" si="11"/>
        <v>0</v>
      </c>
      <c r="CM20" s="25">
        <f t="shared" si="21"/>
        <v>0</v>
      </c>
      <c r="CN20" s="25">
        <f t="shared" si="21"/>
        <v>0</v>
      </c>
      <c r="CO20" s="25">
        <f t="shared" si="21"/>
        <v>0</v>
      </c>
      <c r="CP20" s="25">
        <f t="shared" si="21"/>
        <v>0</v>
      </c>
      <c r="CQ20" s="25">
        <f t="shared" si="21"/>
        <v>0</v>
      </c>
      <c r="CR20" s="25">
        <f t="shared" si="21"/>
        <v>0</v>
      </c>
      <c r="CS20" s="25">
        <f t="shared" si="22"/>
        <v>0</v>
      </c>
      <c r="CT20" s="25">
        <f t="shared" si="22"/>
        <v>0</v>
      </c>
      <c r="CU20" s="25">
        <f t="shared" si="22"/>
        <v>0</v>
      </c>
      <c r="CV20" s="25">
        <f t="shared" si="23"/>
        <v>0</v>
      </c>
      <c r="CW20" s="25">
        <f t="shared" si="23"/>
        <v>0</v>
      </c>
      <c r="CX20" s="25">
        <f t="shared" si="24"/>
        <v>0</v>
      </c>
      <c r="CY20" s="25">
        <f t="shared" si="24"/>
        <v>0</v>
      </c>
      <c r="CZ20" s="25">
        <f t="shared" si="24"/>
        <v>0</v>
      </c>
      <c r="DA20" s="25"/>
      <c r="DB20" s="25">
        <f t="shared" si="25"/>
        <v>0</v>
      </c>
      <c r="DC20" s="25">
        <f t="shared" si="25"/>
        <v>0</v>
      </c>
      <c r="DD20" s="25">
        <f t="shared" si="25"/>
        <v>0</v>
      </c>
      <c r="DF20" s="177"/>
      <c r="DG20" s="177"/>
      <c r="DH20" s="177"/>
      <c r="DI20" s="177"/>
      <c r="DJ20" s="177"/>
      <c r="DK20" s="177"/>
    </row>
    <row r="21" spans="1:115" ht="26.25" hidden="1" customHeight="1" x14ac:dyDescent="0.25">
      <c r="A21" s="29"/>
      <c r="B21" s="163" t="s">
        <v>93</v>
      </c>
      <c r="C21" s="21" t="s">
        <v>94</v>
      </c>
      <c r="D21" s="22" t="s">
        <v>95</v>
      </c>
      <c r="E21" s="23">
        <v>510</v>
      </c>
      <c r="F21" s="24" t="s">
        <v>56</v>
      </c>
      <c r="G21" s="25">
        <f t="shared" si="0"/>
        <v>0</v>
      </c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6" t="e">
        <f t="shared" si="1"/>
        <v>#DIV/0!</v>
      </c>
      <c r="AB21" s="25">
        <f t="shared" si="2"/>
        <v>0</v>
      </c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6" t="e">
        <f t="shared" si="3"/>
        <v>#DIV/0!</v>
      </c>
      <c r="AW21" s="25">
        <f t="shared" si="4"/>
        <v>0</v>
      </c>
      <c r="AX21" s="25">
        <f>+H21</f>
        <v>0</v>
      </c>
      <c r="AY21" s="25">
        <f>+I21</f>
        <v>0</v>
      </c>
      <c r="AZ21" s="25">
        <f t="shared" ref="AZ21:AZ24" si="26">J21-AE21</f>
        <v>0</v>
      </c>
      <c r="BA21" s="25">
        <f>+K21-AF21</f>
        <v>0</v>
      </c>
      <c r="BB21" s="25">
        <f t="shared" ref="BB21:BL21" si="27">+L21</f>
        <v>0</v>
      </c>
      <c r="BC21" s="25">
        <f t="shared" si="27"/>
        <v>0</v>
      </c>
      <c r="BD21" s="25">
        <f t="shared" si="27"/>
        <v>0</v>
      </c>
      <c r="BE21" s="25">
        <f t="shared" si="27"/>
        <v>0</v>
      </c>
      <c r="BF21" s="25">
        <f t="shared" si="27"/>
        <v>0</v>
      </c>
      <c r="BG21" s="25">
        <f t="shared" si="27"/>
        <v>0</v>
      </c>
      <c r="BH21" s="25">
        <f t="shared" si="27"/>
        <v>0</v>
      </c>
      <c r="BI21" s="25">
        <f t="shared" si="27"/>
        <v>0</v>
      </c>
      <c r="BJ21" s="25">
        <f t="shared" si="27"/>
        <v>0</v>
      </c>
      <c r="BK21" s="25">
        <f t="shared" si="27"/>
        <v>0</v>
      </c>
      <c r="BL21" s="25">
        <f t="shared" si="27"/>
        <v>0</v>
      </c>
      <c r="BM21" s="25"/>
      <c r="BN21" s="25">
        <f>+X21</f>
        <v>0</v>
      </c>
      <c r="BO21" s="25">
        <f>+Y21</f>
        <v>0</v>
      </c>
      <c r="BP21" s="25">
        <f>+Z21</f>
        <v>0</v>
      </c>
      <c r="BQ21" s="26" t="e">
        <f t="shared" si="9"/>
        <v>#DIV/0!</v>
      </c>
      <c r="BR21" s="25">
        <f t="shared" si="18"/>
        <v>0</v>
      </c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6" t="e">
        <f t="shared" si="10"/>
        <v>#DIV/0!</v>
      </c>
      <c r="CL21" s="25">
        <f t="shared" si="11"/>
        <v>0</v>
      </c>
      <c r="CM21" s="25">
        <f t="shared" si="21"/>
        <v>0</v>
      </c>
      <c r="CN21" s="25">
        <f t="shared" si="21"/>
        <v>0</v>
      </c>
      <c r="CO21" s="25">
        <f t="shared" si="21"/>
        <v>0</v>
      </c>
      <c r="CP21" s="25">
        <f t="shared" si="21"/>
        <v>0</v>
      </c>
      <c r="CQ21" s="25">
        <f t="shared" si="21"/>
        <v>0</v>
      </c>
      <c r="CR21" s="25">
        <f t="shared" si="21"/>
        <v>0</v>
      </c>
      <c r="CS21" s="25">
        <f>N21-BY21</f>
        <v>0</v>
      </c>
      <c r="CT21" s="25">
        <f>O21-BZ21</f>
        <v>0</v>
      </c>
      <c r="CU21" s="25">
        <f>P21-CA21</f>
        <v>0</v>
      </c>
      <c r="CV21" s="25">
        <f t="shared" si="23"/>
        <v>0</v>
      </c>
      <c r="CW21" s="25">
        <f t="shared" si="23"/>
        <v>0</v>
      </c>
      <c r="CX21" s="25">
        <f>T21-CD21</f>
        <v>0</v>
      </c>
      <c r="CY21" s="25">
        <f>U21-CE21</f>
        <v>0</v>
      </c>
      <c r="CZ21" s="25">
        <f>V21-CF21</f>
        <v>0</v>
      </c>
      <c r="DA21" s="25"/>
      <c r="DB21" s="25">
        <f>X21-CH21</f>
        <v>0</v>
      </c>
      <c r="DC21" s="25">
        <f>Y21-CI21</f>
        <v>0</v>
      </c>
      <c r="DD21" s="25">
        <f>Z21-CJ21</f>
        <v>0</v>
      </c>
      <c r="DF21" s="177"/>
      <c r="DG21" s="177"/>
      <c r="DH21" s="177"/>
      <c r="DI21" s="177"/>
      <c r="DJ21" s="177"/>
      <c r="DK21" s="177"/>
    </row>
    <row r="22" spans="1:115" ht="33" hidden="1" customHeight="1" x14ac:dyDescent="0.25">
      <c r="A22" s="29"/>
      <c r="B22" s="227" t="s">
        <v>96</v>
      </c>
      <c r="C22" s="21" t="s">
        <v>97</v>
      </c>
      <c r="D22" s="22" t="s">
        <v>98</v>
      </c>
      <c r="E22" s="23">
        <v>510</v>
      </c>
      <c r="F22" s="24" t="s">
        <v>56</v>
      </c>
      <c r="G22" s="25">
        <f t="shared" si="0"/>
        <v>12000000</v>
      </c>
      <c r="H22" s="25"/>
      <c r="I22" s="25">
        <v>12000000</v>
      </c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6">
        <f t="shared" si="1"/>
        <v>0</v>
      </c>
      <c r="AB22" s="25">
        <f t="shared" si="2"/>
        <v>0</v>
      </c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6">
        <f t="shared" si="3"/>
        <v>1</v>
      </c>
      <c r="AW22" s="25">
        <f t="shared" si="4"/>
        <v>12000000</v>
      </c>
      <c r="AX22" s="25">
        <f>H22-AC22</f>
        <v>0</v>
      </c>
      <c r="AY22" s="25">
        <f>I22-AD22</f>
        <v>12000000</v>
      </c>
      <c r="AZ22" s="25">
        <f t="shared" si="26"/>
        <v>0</v>
      </c>
      <c r="BA22" s="25">
        <f>+K22-AF22</f>
        <v>0</v>
      </c>
      <c r="BB22" s="25">
        <f t="shared" ref="BB22:BL23" si="28">+L22-AG22</f>
        <v>0</v>
      </c>
      <c r="BC22" s="25">
        <f t="shared" si="28"/>
        <v>0</v>
      </c>
      <c r="BD22" s="25">
        <f t="shared" si="28"/>
        <v>0</v>
      </c>
      <c r="BE22" s="25">
        <f t="shared" si="28"/>
        <v>0</v>
      </c>
      <c r="BF22" s="25">
        <f t="shared" si="28"/>
        <v>0</v>
      </c>
      <c r="BG22" s="25">
        <f t="shared" si="28"/>
        <v>0</v>
      </c>
      <c r="BH22" s="25">
        <f t="shared" si="28"/>
        <v>0</v>
      </c>
      <c r="BI22" s="25">
        <f t="shared" si="28"/>
        <v>0</v>
      </c>
      <c r="BJ22" s="25">
        <f t="shared" si="28"/>
        <v>0</v>
      </c>
      <c r="BK22" s="25">
        <f t="shared" si="28"/>
        <v>0</v>
      </c>
      <c r="BL22" s="25">
        <f t="shared" si="28"/>
        <v>0</v>
      </c>
      <c r="BM22" s="25"/>
      <c r="BN22" s="25"/>
      <c r="BO22" s="25">
        <f>Y22-AT22</f>
        <v>0</v>
      </c>
      <c r="BP22" s="25">
        <f>+Z22-AU22</f>
        <v>0</v>
      </c>
      <c r="BQ22" s="26">
        <f t="shared" si="9"/>
        <v>0</v>
      </c>
      <c r="BR22" s="25">
        <f t="shared" si="18"/>
        <v>0</v>
      </c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6">
        <f t="shared" si="10"/>
        <v>1</v>
      </c>
      <c r="CL22" s="25">
        <f t="shared" si="11"/>
        <v>12000000</v>
      </c>
      <c r="CM22" s="25">
        <f t="shared" si="21"/>
        <v>0</v>
      </c>
      <c r="CN22" s="25">
        <f t="shared" si="21"/>
        <v>12000000</v>
      </c>
      <c r="CO22" s="25">
        <f t="shared" si="21"/>
        <v>0</v>
      </c>
      <c r="CP22" s="25">
        <f t="shared" si="21"/>
        <v>0</v>
      </c>
      <c r="CQ22" s="25">
        <f t="shared" si="21"/>
        <v>0</v>
      </c>
      <c r="CR22" s="25">
        <f t="shared" si="21"/>
        <v>0</v>
      </c>
      <c r="CS22" s="25">
        <f t="shared" ref="CS22:CU23" si="29">+N22-BY22</f>
        <v>0</v>
      </c>
      <c r="CT22" s="25">
        <f t="shared" si="29"/>
        <v>0</v>
      </c>
      <c r="CU22" s="25">
        <f t="shared" si="29"/>
        <v>0</v>
      </c>
      <c r="CV22" s="25">
        <f t="shared" si="23"/>
        <v>0</v>
      </c>
      <c r="CW22" s="25">
        <f t="shared" si="23"/>
        <v>0</v>
      </c>
      <c r="CX22" s="25">
        <f t="shared" ref="CX22:CZ23" si="30">+T22-CD22</f>
        <v>0</v>
      </c>
      <c r="CY22" s="25">
        <f t="shared" si="30"/>
        <v>0</v>
      </c>
      <c r="CZ22" s="25">
        <f t="shared" si="30"/>
        <v>0</v>
      </c>
      <c r="DA22" s="25"/>
      <c r="DB22" s="25">
        <f t="shared" ref="DB22:DD23" si="31">+X22-CH22</f>
        <v>0</v>
      </c>
      <c r="DC22" s="25">
        <f t="shared" si="31"/>
        <v>0</v>
      </c>
      <c r="DD22" s="25">
        <f t="shared" si="31"/>
        <v>0</v>
      </c>
      <c r="DF22" s="177"/>
      <c r="DG22" s="177"/>
      <c r="DH22" s="177"/>
      <c r="DI22" s="177"/>
      <c r="DJ22" s="177"/>
      <c r="DK22" s="177"/>
    </row>
    <row r="23" spans="1:115" ht="42" hidden="1" customHeight="1" x14ac:dyDescent="0.25">
      <c r="A23" s="36"/>
      <c r="B23" s="229"/>
      <c r="C23" s="21" t="s">
        <v>99</v>
      </c>
      <c r="D23" s="22" t="s">
        <v>100</v>
      </c>
      <c r="E23" s="23">
        <v>510</v>
      </c>
      <c r="F23" s="24" t="s">
        <v>101</v>
      </c>
      <c r="G23" s="25">
        <f t="shared" si="0"/>
        <v>64500000</v>
      </c>
      <c r="H23" s="25"/>
      <c r="I23" s="25">
        <v>38000000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>
        <v>26500000</v>
      </c>
      <c r="AA23" s="26">
        <f t="shared" si="1"/>
        <v>0.96899224806201545</v>
      </c>
      <c r="AB23" s="25">
        <f t="shared" si="2"/>
        <v>62500000</v>
      </c>
      <c r="AC23" s="25"/>
      <c r="AD23" s="25">
        <f>+'[1]ENERO 2017'!$K$619</f>
        <v>38000000</v>
      </c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>
        <f>+'[1]ENERO 2017'!$T$619</f>
        <v>24500000</v>
      </c>
      <c r="AV23" s="26">
        <f t="shared" si="3"/>
        <v>3.1007751937984551E-2</v>
      </c>
      <c r="AW23" s="25">
        <f t="shared" si="4"/>
        <v>2000000</v>
      </c>
      <c r="AX23" s="25">
        <f>H23-AC23</f>
        <v>0</v>
      </c>
      <c r="AY23" s="25">
        <f>I23-AD23</f>
        <v>0</v>
      </c>
      <c r="AZ23" s="25">
        <f t="shared" si="26"/>
        <v>0</v>
      </c>
      <c r="BA23" s="25">
        <f>+K23-AF23</f>
        <v>0</v>
      </c>
      <c r="BB23" s="25">
        <f t="shared" si="28"/>
        <v>0</v>
      </c>
      <c r="BC23" s="25">
        <f t="shared" si="28"/>
        <v>0</v>
      </c>
      <c r="BD23" s="25">
        <f t="shared" si="28"/>
        <v>0</v>
      </c>
      <c r="BE23" s="25">
        <f t="shared" si="28"/>
        <v>0</v>
      </c>
      <c r="BF23" s="25">
        <f t="shared" si="28"/>
        <v>0</v>
      </c>
      <c r="BG23" s="25">
        <f t="shared" si="28"/>
        <v>0</v>
      </c>
      <c r="BH23" s="25">
        <f t="shared" si="28"/>
        <v>0</v>
      </c>
      <c r="BI23" s="25">
        <f t="shared" si="28"/>
        <v>0</v>
      </c>
      <c r="BJ23" s="25">
        <f t="shared" si="28"/>
        <v>0</v>
      </c>
      <c r="BK23" s="25">
        <f t="shared" si="28"/>
        <v>0</v>
      </c>
      <c r="BL23" s="25">
        <f t="shared" si="28"/>
        <v>0</v>
      </c>
      <c r="BM23" s="25"/>
      <c r="BN23" s="25"/>
      <c r="BO23" s="25">
        <f>Y23-AT23</f>
        <v>0</v>
      </c>
      <c r="BP23" s="25">
        <f>+Z23-AU23</f>
        <v>2000000</v>
      </c>
      <c r="BQ23" s="26">
        <f t="shared" si="9"/>
        <v>0.22596899224806202</v>
      </c>
      <c r="BR23" s="25">
        <f t="shared" si="18"/>
        <v>14575000</v>
      </c>
      <c r="BS23" s="25"/>
      <c r="BT23" s="25">
        <f>+'[1]ENERO 2017'!$H$617</f>
        <v>14575000</v>
      </c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6">
        <f t="shared" si="10"/>
        <v>0.774031007751938</v>
      </c>
      <c r="CL23" s="25">
        <f t="shared" si="11"/>
        <v>49925000</v>
      </c>
      <c r="CM23" s="25">
        <f t="shared" si="21"/>
        <v>0</v>
      </c>
      <c r="CN23" s="25">
        <f t="shared" si="21"/>
        <v>23425000</v>
      </c>
      <c r="CO23" s="25">
        <f t="shared" si="21"/>
        <v>0</v>
      </c>
      <c r="CP23" s="25">
        <f t="shared" si="21"/>
        <v>0</v>
      </c>
      <c r="CQ23" s="25">
        <f t="shared" si="21"/>
        <v>0</v>
      </c>
      <c r="CR23" s="25">
        <f t="shared" si="21"/>
        <v>0</v>
      </c>
      <c r="CS23" s="25">
        <f t="shared" si="29"/>
        <v>0</v>
      </c>
      <c r="CT23" s="25">
        <f t="shared" si="29"/>
        <v>0</v>
      </c>
      <c r="CU23" s="25">
        <f t="shared" si="29"/>
        <v>0</v>
      </c>
      <c r="CV23" s="25">
        <f t="shared" si="23"/>
        <v>0</v>
      </c>
      <c r="CW23" s="25">
        <f t="shared" si="23"/>
        <v>0</v>
      </c>
      <c r="CX23" s="25">
        <f t="shared" si="30"/>
        <v>0</v>
      </c>
      <c r="CY23" s="25">
        <f t="shared" si="30"/>
        <v>0</v>
      </c>
      <c r="CZ23" s="25">
        <f t="shared" si="30"/>
        <v>0</v>
      </c>
      <c r="DA23" s="25"/>
      <c r="DB23" s="25">
        <f t="shared" si="31"/>
        <v>0</v>
      </c>
      <c r="DC23" s="25">
        <f t="shared" si="31"/>
        <v>0</v>
      </c>
      <c r="DD23" s="25">
        <f t="shared" si="31"/>
        <v>26500000</v>
      </c>
      <c r="DF23" s="177"/>
      <c r="DG23" s="177"/>
      <c r="DH23" s="177"/>
      <c r="DI23" s="177"/>
      <c r="DJ23" s="177"/>
      <c r="DK23" s="177"/>
    </row>
    <row r="24" spans="1:115" ht="34.5" hidden="1" customHeight="1" x14ac:dyDescent="0.25">
      <c r="A24" s="36"/>
      <c r="B24" s="37"/>
      <c r="C24" s="21" t="s">
        <v>102</v>
      </c>
      <c r="D24" s="38" t="s">
        <v>103</v>
      </c>
      <c r="E24" s="23">
        <v>510</v>
      </c>
      <c r="F24" s="24" t="s">
        <v>56</v>
      </c>
      <c r="G24" s="25">
        <f t="shared" si="0"/>
        <v>20000000</v>
      </c>
      <c r="H24" s="39"/>
      <c r="I24" s="39"/>
      <c r="J24" s="39">
        <v>20000000</v>
      </c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26">
        <f t="shared" si="1"/>
        <v>0</v>
      </c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26">
        <f t="shared" si="3"/>
        <v>1</v>
      </c>
      <c r="AW24" s="25">
        <f t="shared" si="4"/>
        <v>20000000</v>
      </c>
      <c r="AX24" s="39"/>
      <c r="AY24" s="39"/>
      <c r="AZ24" s="25">
        <f t="shared" si="26"/>
        <v>20000000</v>
      </c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26">
        <f t="shared" si="9"/>
        <v>0</v>
      </c>
      <c r="BR24" s="25">
        <f t="shared" si="18"/>
        <v>0</v>
      </c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26">
        <f t="shared" si="10"/>
        <v>1</v>
      </c>
      <c r="CL24" s="25">
        <f t="shared" si="11"/>
        <v>20000000</v>
      </c>
      <c r="CM24" s="39"/>
      <c r="CN24" s="39"/>
      <c r="CO24" s="25">
        <f>J24-BU24</f>
        <v>20000000</v>
      </c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25">
        <f>+Z24-CJ24</f>
        <v>0</v>
      </c>
      <c r="DF24" s="177"/>
      <c r="DG24" s="177"/>
      <c r="DH24" s="177"/>
      <c r="DI24" s="177"/>
      <c r="DJ24" s="177"/>
      <c r="DK24" s="177"/>
    </row>
    <row r="25" spans="1:115" s="46" customFormat="1" ht="17.25" customHeight="1" thickBot="1" x14ac:dyDescent="0.3">
      <c r="A25" s="40"/>
      <c r="B25" s="268" t="s">
        <v>104</v>
      </c>
      <c r="C25" s="269"/>
      <c r="D25" s="269"/>
      <c r="E25" s="270"/>
      <c r="F25" s="41"/>
      <c r="G25" s="42">
        <f>SUM(G4:G24)</f>
        <v>1193100000</v>
      </c>
      <c r="H25" s="42">
        <f t="shared" ref="H25:Z25" si="32">SUM(H4:H24)</f>
        <v>0</v>
      </c>
      <c r="I25" s="42">
        <f t="shared" si="32"/>
        <v>770000000</v>
      </c>
      <c r="J25" s="42">
        <f t="shared" si="32"/>
        <v>250000000</v>
      </c>
      <c r="K25" s="42">
        <f t="shared" si="32"/>
        <v>0</v>
      </c>
      <c r="L25" s="42">
        <f t="shared" si="32"/>
        <v>0</v>
      </c>
      <c r="M25" s="42">
        <f t="shared" si="32"/>
        <v>0</v>
      </c>
      <c r="N25" s="42">
        <f t="shared" si="32"/>
        <v>0</v>
      </c>
      <c r="O25" s="42">
        <f t="shared" si="32"/>
        <v>0</v>
      </c>
      <c r="P25" s="42">
        <f t="shared" si="32"/>
        <v>0</v>
      </c>
      <c r="Q25" s="42">
        <f t="shared" si="32"/>
        <v>0</v>
      </c>
      <c r="R25" s="42">
        <f t="shared" si="32"/>
        <v>0</v>
      </c>
      <c r="S25" s="42">
        <f t="shared" si="32"/>
        <v>0</v>
      </c>
      <c r="T25" s="42">
        <f t="shared" si="32"/>
        <v>0</v>
      </c>
      <c r="U25" s="42">
        <f t="shared" si="32"/>
        <v>0</v>
      </c>
      <c r="V25" s="42">
        <f t="shared" si="32"/>
        <v>0</v>
      </c>
      <c r="W25" s="42">
        <f t="shared" si="32"/>
        <v>0</v>
      </c>
      <c r="X25" s="42">
        <f t="shared" si="32"/>
        <v>0</v>
      </c>
      <c r="Y25" s="42">
        <f t="shared" si="32"/>
        <v>0</v>
      </c>
      <c r="Z25" s="42">
        <f t="shared" si="32"/>
        <v>173100000</v>
      </c>
      <c r="AA25" s="43">
        <f t="shared" si="1"/>
        <v>0.54136283630877546</v>
      </c>
      <c r="AB25" s="44">
        <f>SUM(AB4:AB24)</f>
        <v>645900000</v>
      </c>
      <c r="AC25" s="44">
        <f>SUM(AC4:AC24)</f>
        <v>0</v>
      </c>
      <c r="AD25" s="44">
        <f t="shared" ref="AD25:AU25" si="33">SUM(AD4:AD24)</f>
        <v>436000000</v>
      </c>
      <c r="AE25" s="44">
        <f t="shared" si="33"/>
        <v>130000000</v>
      </c>
      <c r="AF25" s="44">
        <f t="shared" si="33"/>
        <v>0</v>
      </c>
      <c r="AG25" s="44">
        <f t="shared" si="33"/>
        <v>0</v>
      </c>
      <c r="AH25" s="44">
        <f t="shared" si="33"/>
        <v>0</v>
      </c>
      <c r="AI25" s="44">
        <f t="shared" si="33"/>
        <v>0</v>
      </c>
      <c r="AJ25" s="44">
        <f t="shared" si="33"/>
        <v>0</v>
      </c>
      <c r="AK25" s="44">
        <f t="shared" si="33"/>
        <v>0</v>
      </c>
      <c r="AL25" s="44">
        <f t="shared" si="33"/>
        <v>0</v>
      </c>
      <c r="AM25" s="44">
        <f t="shared" si="33"/>
        <v>0</v>
      </c>
      <c r="AN25" s="44">
        <f t="shared" si="33"/>
        <v>0</v>
      </c>
      <c r="AO25" s="44">
        <f t="shared" si="33"/>
        <v>0</v>
      </c>
      <c r="AP25" s="44">
        <f t="shared" si="33"/>
        <v>0</v>
      </c>
      <c r="AQ25" s="44">
        <f t="shared" si="33"/>
        <v>0</v>
      </c>
      <c r="AR25" s="44">
        <f t="shared" si="33"/>
        <v>0</v>
      </c>
      <c r="AS25" s="44">
        <f t="shared" si="33"/>
        <v>0</v>
      </c>
      <c r="AT25" s="44">
        <f t="shared" si="33"/>
        <v>0</v>
      </c>
      <c r="AU25" s="44">
        <f t="shared" si="33"/>
        <v>79900000</v>
      </c>
      <c r="AV25" s="45">
        <f t="shared" si="3"/>
        <v>0.45863716369122454</v>
      </c>
      <c r="AW25" s="44">
        <f>SUM(AW4:AW24)</f>
        <v>547200000</v>
      </c>
      <c r="AX25" s="44">
        <f t="shared" ref="AX25:BP25" si="34">SUM(AX4:AX24)</f>
        <v>0</v>
      </c>
      <c r="AY25" s="44">
        <f t="shared" si="34"/>
        <v>334000000</v>
      </c>
      <c r="AZ25" s="44">
        <f t="shared" si="34"/>
        <v>120000000</v>
      </c>
      <c r="BA25" s="44">
        <f t="shared" si="34"/>
        <v>0</v>
      </c>
      <c r="BB25" s="44">
        <f t="shared" si="34"/>
        <v>0</v>
      </c>
      <c r="BC25" s="44">
        <f t="shared" si="34"/>
        <v>0</v>
      </c>
      <c r="BD25" s="44">
        <f t="shared" si="34"/>
        <v>0</v>
      </c>
      <c r="BE25" s="44">
        <f t="shared" si="34"/>
        <v>0</v>
      </c>
      <c r="BF25" s="44">
        <f t="shared" si="34"/>
        <v>0</v>
      </c>
      <c r="BG25" s="44">
        <f t="shared" si="34"/>
        <v>0</v>
      </c>
      <c r="BH25" s="44">
        <f t="shared" si="34"/>
        <v>0</v>
      </c>
      <c r="BI25" s="44">
        <f t="shared" si="34"/>
        <v>0</v>
      </c>
      <c r="BJ25" s="44">
        <f t="shared" si="34"/>
        <v>0</v>
      </c>
      <c r="BK25" s="44">
        <f t="shared" si="34"/>
        <v>0</v>
      </c>
      <c r="BL25" s="44">
        <f t="shared" si="34"/>
        <v>0</v>
      </c>
      <c r="BM25" s="44">
        <f t="shared" si="34"/>
        <v>0</v>
      </c>
      <c r="BN25" s="44">
        <f t="shared" si="34"/>
        <v>0</v>
      </c>
      <c r="BO25" s="44">
        <f t="shared" si="34"/>
        <v>0</v>
      </c>
      <c r="BP25" s="44">
        <f t="shared" si="34"/>
        <v>93200000</v>
      </c>
      <c r="BQ25" s="45">
        <f t="shared" si="9"/>
        <v>0.17987365183136367</v>
      </c>
      <c r="BR25" s="44">
        <f>SUM(BR4:BR24)</f>
        <v>214607254</v>
      </c>
      <c r="BS25" s="44">
        <f t="shared" ref="BS25:CJ25" si="35">SUM(BS4:BS24)</f>
        <v>0</v>
      </c>
      <c r="BT25" s="44">
        <f t="shared" si="35"/>
        <v>167615117</v>
      </c>
      <c r="BU25" s="44">
        <f t="shared" si="35"/>
        <v>28592137</v>
      </c>
      <c r="BV25" s="44">
        <f t="shared" si="35"/>
        <v>0</v>
      </c>
      <c r="BW25" s="44">
        <f t="shared" si="35"/>
        <v>0</v>
      </c>
      <c r="BX25" s="44">
        <f t="shared" si="35"/>
        <v>0</v>
      </c>
      <c r="BY25" s="44">
        <f t="shared" si="35"/>
        <v>0</v>
      </c>
      <c r="BZ25" s="44">
        <f t="shared" si="35"/>
        <v>0</v>
      </c>
      <c r="CA25" s="44">
        <f t="shared" si="35"/>
        <v>0</v>
      </c>
      <c r="CB25" s="44">
        <f t="shared" si="35"/>
        <v>0</v>
      </c>
      <c r="CC25" s="44">
        <f t="shared" si="35"/>
        <v>0</v>
      </c>
      <c r="CD25" s="44">
        <f t="shared" si="35"/>
        <v>0</v>
      </c>
      <c r="CE25" s="44">
        <f t="shared" si="35"/>
        <v>0</v>
      </c>
      <c r="CF25" s="44">
        <f t="shared" si="35"/>
        <v>0</v>
      </c>
      <c r="CG25" s="44">
        <f t="shared" si="35"/>
        <v>0</v>
      </c>
      <c r="CH25" s="44">
        <f t="shared" si="35"/>
        <v>0</v>
      </c>
      <c r="CI25" s="44">
        <f t="shared" si="35"/>
        <v>0</v>
      </c>
      <c r="CJ25" s="44">
        <f t="shared" si="35"/>
        <v>18400000</v>
      </c>
      <c r="CK25" s="45">
        <f t="shared" si="10"/>
        <v>0.82012634816863628</v>
      </c>
      <c r="CL25" s="44">
        <f>SUM(CL4:CL24)</f>
        <v>978492746</v>
      </c>
      <c r="CM25" s="44">
        <f t="shared" ref="CM25:DD25" si="36">SUM(CM4:CM24)</f>
        <v>0</v>
      </c>
      <c r="CN25" s="44">
        <f t="shared" si="36"/>
        <v>602384883</v>
      </c>
      <c r="CO25" s="44">
        <f t="shared" si="36"/>
        <v>221407863</v>
      </c>
      <c r="CP25" s="44">
        <f t="shared" si="36"/>
        <v>0</v>
      </c>
      <c r="CQ25" s="44">
        <f t="shared" si="36"/>
        <v>0</v>
      </c>
      <c r="CR25" s="44">
        <f t="shared" si="36"/>
        <v>0</v>
      </c>
      <c r="CS25" s="44">
        <f t="shared" si="36"/>
        <v>0</v>
      </c>
      <c r="CT25" s="44">
        <f t="shared" si="36"/>
        <v>0</v>
      </c>
      <c r="CU25" s="44">
        <f t="shared" si="36"/>
        <v>0</v>
      </c>
      <c r="CV25" s="44">
        <f t="shared" si="36"/>
        <v>0</v>
      </c>
      <c r="CW25" s="44">
        <f t="shared" si="36"/>
        <v>0</v>
      </c>
      <c r="CX25" s="44">
        <f t="shared" si="36"/>
        <v>0</v>
      </c>
      <c r="CY25" s="44">
        <f t="shared" si="36"/>
        <v>0</v>
      </c>
      <c r="CZ25" s="44">
        <f t="shared" si="36"/>
        <v>0</v>
      </c>
      <c r="DA25" s="44">
        <f t="shared" si="36"/>
        <v>0</v>
      </c>
      <c r="DB25" s="44">
        <f t="shared" si="36"/>
        <v>0</v>
      </c>
      <c r="DC25" s="44">
        <f t="shared" si="36"/>
        <v>0</v>
      </c>
      <c r="DD25" s="44">
        <f t="shared" si="36"/>
        <v>154700000</v>
      </c>
      <c r="DF25" s="180" t="s">
        <v>400</v>
      </c>
      <c r="DG25" s="180"/>
      <c r="DH25" s="181">
        <v>1193100000</v>
      </c>
      <c r="DI25" s="182">
        <v>214607254</v>
      </c>
      <c r="DJ25" s="183">
        <v>0.1799</v>
      </c>
      <c r="DK25" s="180"/>
    </row>
    <row r="26" spans="1:115" ht="33" hidden="1" customHeight="1" thickTop="1" x14ac:dyDescent="0.25">
      <c r="A26" s="20" t="s">
        <v>105</v>
      </c>
      <c r="B26" s="206" t="s">
        <v>106</v>
      </c>
      <c r="C26" s="21" t="s">
        <v>107</v>
      </c>
      <c r="D26" s="22" t="s">
        <v>108</v>
      </c>
      <c r="E26" s="23">
        <v>410</v>
      </c>
      <c r="F26" s="47" t="s">
        <v>109</v>
      </c>
      <c r="G26" s="25">
        <f t="shared" ref="G26:G61" si="37">SUM(H26:Z26)</f>
        <v>150000000</v>
      </c>
      <c r="H26" s="48"/>
      <c r="I26" s="25"/>
      <c r="J26" s="25">
        <v>150000000</v>
      </c>
      <c r="K26" s="25"/>
      <c r="L26" s="48"/>
      <c r="M26" s="49"/>
      <c r="N26" s="49"/>
      <c r="O26" s="49"/>
      <c r="P26" s="49"/>
      <c r="Q26" s="50"/>
      <c r="R26" s="49"/>
      <c r="S26" s="49"/>
      <c r="T26" s="49"/>
      <c r="U26" s="49"/>
      <c r="V26" s="49"/>
      <c r="W26" s="49"/>
      <c r="X26" s="49"/>
      <c r="Y26" s="49"/>
      <c r="Z26" s="49"/>
      <c r="AA26" s="51">
        <f t="shared" si="1"/>
        <v>0</v>
      </c>
      <c r="AB26" s="25">
        <f t="shared" ref="AB26:AB61" si="38">SUM(AC26:AU26)</f>
        <v>0</v>
      </c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6">
        <f t="shared" si="3"/>
        <v>1</v>
      </c>
      <c r="AW26" s="25">
        <f t="shared" ref="AW26:AW61" si="39">SUM(AX26:BP26)</f>
        <v>150000000</v>
      </c>
      <c r="AX26" s="25">
        <f t="shared" ref="AX26:AZ41" si="40">H26-AC26</f>
        <v>0</v>
      </c>
      <c r="AY26" s="25">
        <f t="shared" si="40"/>
        <v>0</v>
      </c>
      <c r="AZ26" s="25">
        <f t="shared" si="40"/>
        <v>150000000</v>
      </c>
      <c r="BA26" s="25">
        <f t="shared" ref="BA26:BL30" si="41">+K26-AF26</f>
        <v>0</v>
      </c>
      <c r="BB26" s="25">
        <f t="shared" si="41"/>
        <v>0</v>
      </c>
      <c r="BC26" s="25">
        <f t="shared" si="41"/>
        <v>0</v>
      </c>
      <c r="BD26" s="25">
        <f t="shared" si="41"/>
        <v>0</v>
      </c>
      <c r="BE26" s="25">
        <f t="shared" si="41"/>
        <v>0</v>
      </c>
      <c r="BF26" s="25">
        <f t="shared" si="41"/>
        <v>0</v>
      </c>
      <c r="BG26" s="25">
        <f t="shared" si="41"/>
        <v>0</v>
      </c>
      <c r="BH26" s="25">
        <f t="shared" si="41"/>
        <v>0</v>
      </c>
      <c r="BI26" s="25">
        <f t="shared" si="41"/>
        <v>0</v>
      </c>
      <c r="BJ26" s="25">
        <f t="shared" si="41"/>
        <v>0</v>
      </c>
      <c r="BK26" s="25">
        <f t="shared" si="41"/>
        <v>0</v>
      </c>
      <c r="BL26" s="25">
        <f t="shared" si="41"/>
        <v>0</v>
      </c>
      <c r="BM26" s="25"/>
      <c r="BN26" s="25"/>
      <c r="BO26" s="25"/>
      <c r="BP26" s="25">
        <f>+Z26-AU26</f>
        <v>0</v>
      </c>
      <c r="BQ26" s="26">
        <f t="shared" si="9"/>
        <v>0</v>
      </c>
      <c r="BR26" s="25">
        <f t="shared" ref="BR26:BR61" si="42">SUM(BS26:CJ26)</f>
        <v>0</v>
      </c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6">
        <f t="shared" si="10"/>
        <v>1</v>
      </c>
      <c r="CL26" s="25">
        <f t="shared" ref="CL26:CL61" si="43">SUM(CM26:DD26)</f>
        <v>150000000</v>
      </c>
      <c r="CM26" s="25">
        <f t="shared" ref="CM26:CR41" si="44">H26-BS26</f>
        <v>0</v>
      </c>
      <c r="CN26" s="25">
        <f t="shared" si="44"/>
        <v>0</v>
      </c>
      <c r="CO26" s="25">
        <f t="shared" si="44"/>
        <v>150000000</v>
      </c>
      <c r="CP26" s="25">
        <f t="shared" si="44"/>
        <v>0</v>
      </c>
      <c r="CQ26" s="25">
        <f t="shared" si="44"/>
        <v>0</v>
      </c>
      <c r="CR26" s="25">
        <f t="shared" si="44"/>
        <v>0</v>
      </c>
      <c r="CS26" s="25">
        <f t="shared" ref="CS26:CU28" si="45">+N26-BY26</f>
        <v>0</v>
      </c>
      <c r="CT26" s="25">
        <f t="shared" si="45"/>
        <v>0</v>
      </c>
      <c r="CU26" s="25">
        <f t="shared" si="45"/>
        <v>0</v>
      </c>
      <c r="CV26" s="25">
        <f t="shared" ref="CV26:CW28" si="46">Q26-CB26</f>
        <v>0</v>
      </c>
      <c r="CW26" s="25">
        <f t="shared" si="46"/>
        <v>0</v>
      </c>
      <c r="CX26" s="25">
        <f t="shared" ref="CX26:CZ30" si="47">+T26-CD26</f>
        <v>0</v>
      </c>
      <c r="CY26" s="25">
        <f t="shared" si="47"/>
        <v>0</v>
      </c>
      <c r="CZ26" s="25">
        <f t="shared" si="47"/>
        <v>0</v>
      </c>
      <c r="DA26" s="25"/>
      <c r="DB26" s="25">
        <f t="shared" ref="DB26:DD30" si="48">+X26-CH26</f>
        <v>0</v>
      </c>
      <c r="DC26" s="25">
        <f t="shared" si="48"/>
        <v>0</v>
      </c>
      <c r="DD26" s="25">
        <f t="shared" si="48"/>
        <v>0</v>
      </c>
      <c r="DF26" s="177"/>
      <c r="DG26" s="177"/>
      <c r="DH26" s="184">
        <v>150000000</v>
      </c>
      <c r="DI26" s="184">
        <v>0</v>
      </c>
      <c r="DJ26" s="177"/>
      <c r="DK26" s="177"/>
    </row>
    <row r="27" spans="1:115" ht="45.75" hidden="1" customHeight="1" x14ac:dyDescent="0.25">
      <c r="A27" s="29"/>
      <c r="B27" s="195"/>
      <c r="C27" s="21" t="s">
        <v>110</v>
      </c>
      <c r="D27" s="22" t="s">
        <v>111</v>
      </c>
      <c r="E27" s="23">
        <v>410</v>
      </c>
      <c r="F27" s="24" t="s">
        <v>109</v>
      </c>
      <c r="G27" s="25">
        <f t="shared" si="37"/>
        <v>350000000</v>
      </c>
      <c r="H27" s="25"/>
      <c r="I27" s="25"/>
      <c r="J27" s="25">
        <v>350000000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6">
        <f t="shared" si="1"/>
        <v>0</v>
      </c>
      <c r="AB27" s="25">
        <f t="shared" si="38"/>
        <v>0</v>
      </c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6">
        <f t="shared" si="3"/>
        <v>1</v>
      </c>
      <c r="AW27" s="25">
        <f t="shared" si="39"/>
        <v>350000000</v>
      </c>
      <c r="AX27" s="25">
        <f t="shared" si="40"/>
        <v>0</v>
      </c>
      <c r="AY27" s="25">
        <f t="shared" si="40"/>
        <v>0</v>
      </c>
      <c r="AZ27" s="25">
        <f t="shared" si="40"/>
        <v>350000000</v>
      </c>
      <c r="BA27" s="25">
        <f t="shared" si="41"/>
        <v>0</v>
      </c>
      <c r="BB27" s="25">
        <f t="shared" si="41"/>
        <v>0</v>
      </c>
      <c r="BC27" s="25">
        <f t="shared" si="41"/>
        <v>0</v>
      </c>
      <c r="BD27" s="25">
        <f t="shared" si="41"/>
        <v>0</v>
      </c>
      <c r="BE27" s="25">
        <f t="shared" si="41"/>
        <v>0</v>
      </c>
      <c r="BF27" s="25">
        <f t="shared" si="41"/>
        <v>0</v>
      </c>
      <c r="BG27" s="25">
        <f t="shared" si="41"/>
        <v>0</v>
      </c>
      <c r="BH27" s="25">
        <f t="shared" si="41"/>
        <v>0</v>
      </c>
      <c r="BI27" s="25">
        <f t="shared" si="41"/>
        <v>0</v>
      </c>
      <c r="BJ27" s="25">
        <f t="shared" si="41"/>
        <v>0</v>
      </c>
      <c r="BK27" s="25">
        <f t="shared" si="41"/>
        <v>0</v>
      </c>
      <c r="BL27" s="25">
        <f t="shared" si="41"/>
        <v>0</v>
      </c>
      <c r="BM27" s="25"/>
      <c r="BN27" s="25"/>
      <c r="BO27" s="25"/>
      <c r="BP27" s="25">
        <f>+Z27-AU27</f>
        <v>0</v>
      </c>
      <c r="BQ27" s="26">
        <f t="shared" si="9"/>
        <v>0</v>
      </c>
      <c r="BR27" s="25">
        <f t="shared" si="42"/>
        <v>0</v>
      </c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6">
        <f t="shared" si="10"/>
        <v>1</v>
      </c>
      <c r="CL27" s="25">
        <f t="shared" si="43"/>
        <v>350000000</v>
      </c>
      <c r="CM27" s="25">
        <f t="shared" si="44"/>
        <v>0</v>
      </c>
      <c r="CN27" s="25">
        <f t="shared" si="44"/>
        <v>0</v>
      </c>
      <c r="CO27" s="25">
        <f t="shared" si="44"/>
        <v>350000000</v>
      </c>
      <c r="CP27" s="25">
        <f t="shared" si="44"/>
        <v>0</v>
      </c>
      <c r="CQ27" s="25">
        <f t="shared" si="44"/>
        <v>0</v>
      </c>
      <c r="CR27" s="25">
        <f t="shared" si="44"/>
        <v>0</v>
      </c>
      <c r="CS27" s="25">
        <f t="shared" si="45"/>
        <v>0</v>
      </c>
      <c r="CT27" s="25">
        <f t="shared" si="45"/>
        <v>0</v>
      </c>
      <c r="CU27" s="25">
        <f t="shared" si="45"/>
        <v>0</v>
      </c>
      <c r="CV27" s="25">
        <f t="shared" si="46"/>
        <v>0</v>
      </c>
      <c r="CW27" s="25">
        <f t="shared" si="46"/>
        <v>0</v>
      </c>
      <c r="CX27" s="25">
        <f t="shared" si="47"/>
        <v>0</v>
      </c>
      <c r="CY27" s="25">
        <f t="shared" si="47"/>
        <v>0</v>
      </c>
      <c r="CZ27" s="25">
        <f t="shared" si="47"/>
        <v>0</v>
      </c>
      <c r="DA27" s="25"/>
      <c r="DB27" s="25">
        <f t="shared" si="48"/>
        <v>0</v>
      </c>
      <c r="DC27" s="25">
        <f t="shared" si="48"/>
        <v>0</v>
      </c>
      <c r="DD27" s="25">
        <f t="shared" si="48"/>
        <v>0</v>
      </c>
      <c r="DF27" s="177"/>
      <c r="DG27" s="177"/>
      <c r="DH27" s="184">
        <v>350000000</v>
      </c>
      <c r="DI27" s="184">
        <v>0</v>
      </c>
      <c r="DJ27" s="177"/>
      <c r="DK27" s="177"/>
    </row>
    <row r="28" spans="1:115" ht="33.75" hidden="1" customHeight="1" x14ac:dyDescent="0.25">
      <c r="A28" s="29"/>
      <c r="B28" s="196"/>
      <c r="C28" s="52" t="s">
        <v>112</v>
      </c>
      <c r="D28" s="53" t="s">
        <v>113</v>
      </c>
      <c r="E28" s="54">
        <v>410</v>
      </c>
      <c r="F28" s="55" t="s">
        <v>114</v>
      </c>
      <c r="G28" s="25">
        <f t="shared" si="37"/>
        <v>1418000000</v>
      </c>
      <c r="H28" s="25"/>
      <c r="I28" s="25"/>
      <c r="J28" s="25">
        <v>1400000000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>
        <v>18000000</v>
      </c>
      <c r="AA28" s="26">
        <f t="shared" si="1"/>
        <v>7.0521861777150918E-2</v>
      </c>
      <c r="AB28" s="25">
        <f t="shared" si="38"/>
        <v>100000000</v>
      </c>
      <c r="AC28" s="25"/>
      <c r="AD28" s="25"/>
      <c r="AE28" s="25">
        <f>+'[1]ENERO 2017'!$L$278</f>
        <v>100000000</v>
      </c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6">
        <f t="shared" si="3"/>
        <v>0.92947813822284908</v>
      </c>
      <c r="AW28" s="25">
        <f t="shared" si="39"/>
        <v>1318000000</v>
      </c>
      <c r="AX28" s="25">
        <f t="shared" si="40"/>
        <v>0</v>
      </c>
      <c r="AY28" s="25">
        <f t="shared" si="40"/>
        <v>0</v>
      </c>
      <c r="AZ28" s="25">
        <f t="shared" si="40"/>
        <v>1300000000</v>
      </c>
      <c r="BA28" s="25">
        <f t="shared" si="41"/>
        <v>0</v>
      </c>
      <c r="BB28" s="25">
        <f t="shared" si="41"/>
        <v>0</v>
      </c>
      <c r="BC28" s="25">
        <f t="shared" si="41"/>
        <v>0</v>
      </c>
      <c r="BD28" s="25">
        <f t="shared" si="41"/>
        <v>0</v>
      </c>
      <c r="BE28" s="25">
        <f t="shared" si="41"/>
        <v>0</v>
      </c>
      <c r="BF28" s="25">
        <f t="shared" si="41"/>
        <v>0</v>
      </c>
      <c r="BG28" s="25">
        <f t="shared" si="41"/>
        <v>0</v>
      </c>
      <c r="BH28" s="25">
        <f t="shared" si="41"/>
        <v>0</v>
      </c>
      <c r="BI28" s="25">
        <f t="shared" si="41"/>
        <v>0</v>
      </c>
      <c r="BJ28" s="25">
        <f t="shared" si="41"/>
        <v>0</v>
      </c>
      <c r="BK28" s="25">
        <f t="shared" si="41"/>
        <v>0</v>
      </c>
      <c r="BL28" s="25">
        <f t="shared" si="41"/>
        <v>0</v>
      </c>
      <c r="BM28" s="25"/>
      <c r="BN28" s="25"/>
      <c r="BO28" s="25"/>
      <c r="BP28" s="25">
        <f>+Z28-AU28</f>
        <v>18000000</v>
      </c>
      <c r="BQ28" s="26">
        <f t="shared" si="9"/>
        <v>4.2429478138222849E-2</v>
      </c>
      <c r="BR28" s="25">
        <f t="shared" si="42"/>
        <v>60165000</v>
      </c>
      <c r="BS28" s="25"/>
      <c r="BT28" s="25"/>
      <c r="BU28" s="25">
        <f>+'[1]ENERO 2017'!$H$279</f>
        <v>60165000</v>
      </c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6">
        <f t="shared" si="10"/>
        <v>0.95757052186177716</v>
      </c>
      <c r="CL28" s="25">
        <f t="shared" si="43"/>
        <v>1357835000</v>
      </c>
      <c r="CM28" s="25">
        <f t="shared" si="44"/>
        <v>0</v>
      </c>
      <c r="CN28" s="25">
        <f t="shared" si="44"/>
        <v>0</v>
      </c>
      <c r="CO28" s="25">
        <f t="shared" si="44"/>
        <v>1339835000</v>
      </c>
      <c r="CP28" s="25">
        <f t="shared" si="44"/>
        <v>0</v>
      </c>
      <c r="CQ28" s="25">
        <f t="shared" si="44"/>
        <v>0</v>
      </c>
      <c r="CR28" s="25">
        <f t="shared" si="44"/>
        <v>0</v>
      </c>
      <c r="CS28" s="25">
        <f t="shared" si="45"/>
        <v>0</v>
      </c>
      <c r="CT28" s="25">
        <f t="shared" si="45"/>
        <v>0</v>
      </c>
      <c r="CU28" s="25">
        <f t="shared" si="45"/>
        <v>0</v>
      </c>
      <c r="CV28" s="25">
        <f t="shared" si="46"/>
        <v>0</v>
      </c>
      <c r="CW28" s="25">
        <f t="shared" si="46"/>
        <v>0</v>
      </c>
      <c r="CX28" s="25">
        <f t="shared" si="47"/>
        <v>0</v>
      </c>
      <c r="CY28" s="25">
        <f t="shared" si="47"/>
        <v>0</v>
      </c>
      <c r="CZ28" s="25">
        <f t="shared" si="47"/>
        <v>0</v>
      </c>
      <c r="DA28" s="25"/>
      <c r="DB28" s="25">
        <f t="shared" si="48"/>
        <v>0</v>
      </c>
      <c r="DC28" s="25">
        <f t="shared" si="48"/>
        <v>0</v>
      </c>
      <c r="DD28" s="25">
        <f t="shared" si="48"/>
        <v>18000000</v>
      </c>
      <c r="DF28" s="177"/>
      <c r="DG28" s="177"/>
      <c r="DH28" s="184">
        <v>1418000000</v>
      </c>
      <c r="DI28" s="184">
        <v>60165000</v>
      </c>
      <c r="DJ28" s="177"/>
      <c r="DK28" s="177"/>
    </row>
    <row r="29" spans="1:115" ht="30.75" hidden="1" customHeight="1" x14ac:dyDescent="0.25">
      <c r="A29" s="29"/>
      <c r="B29" s="160"/>
      <c r="C29" s="21" t="s">
        <v>115</v>
      </c>
      <c r="D29" s="22" t="s">
        <v>116</v>
      </c>
      <c r="E29" s="23">
        <v>410</v>
      </c>
      <c r="F29" s="24" t="s">
        <v>109</v>
      </c>
      <c r="G29" s="25">
        <f t="shared" si="37"/>
        <v>15000000</v>
      </c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>
        <v>15000000</v>
      </c>
      <c r="V29" s="25"/>
      <c r="W29" s="25"/>
      <c r="X29" s="25"/>
      <c r="Y29" s="25"/>
      <c r="Z29" s="25"/>
      <c r="AA29" s="26">
        <f t="shared" si="1"/>
        <v>0</v>
      </c>
      <c r="AB29" s="25">
        <f t="shared" si="38"/>
        <v>0</v>
      </c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6">
        <f t="shared" si="3"/>
        <v>1</v>
      </c>
      <c r="AW29" s="25">
        <f t="shared" si="39"/>
        <v>15000000</v>
      </c>
      <c r="AX29" s="25"/>
      <c r="AY29" s="25">
        <f t="shared" si="40"/>
        <v>0</v>
      </c>
      <c r="AZ29" s="25">
        <f t="shared" si="40"/>
        <v>0</v>
      </c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>
        <f t="shared" si="41"/>
        <v>15000000</v>
      </c>
      <c r="BL29" s="25"/>
      <c r="BM29" s="25"/>
      <c r="BN29" s="25"/>
      <c r="BO29" s="25"/>
      <c r="BP29" s="25"/>
      <c r="BQ29" s="26">
        <f t="shared" si="9"/>
        <v>0</v>
      </c>
      <c r="BR29" s="25">
        <f t="shared" si="42"/>
        <v>0</v>
      </c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6">
        <f t="shared" si="10"/>
        <v>1</v>
      </c>
      <c r="CL29" s="25">
        <f t="shared" si="43"/>
        <v>15000000</v>
      </c>
      <c r="CM29" s="25"/>
      <c r="CN29" s="25">
        <f t="shared" si="44"/>
        <v>0</v>
      </c>
      <c r="CO29" s="25">
        <f t="shared" si="44"/>
        <v>0</v>
      </c>
      <c r="CP29" s="25"/>
      <c r="CQ29" s="25"/>
      <c r="CR29" s="25"/>
      <c r="CS29" s="25"/>
      <c r="CT29" s="25"/>
      <c r="CU29" s="25"/>
      <c r="CV29" s="25"/>
      <c r="CW29" s="25"/>
      <c r="CX29" s="25"/>
      <c r="CY29" s="25">
        <f t="shared" si="47"/>
        <v>15000000</v>
      </c>
      <c r="CZ29" s="25"/>
      <c r="DA29" s="25"/>
      <c r="DB29" s="25"/>
      <c r="DC29" s="25"/>
      <c r="DD29" s="25">
        <f t="shared" si="48"/>
        <v>0</v>
      </c>
      <c r="DF29" s="177"/>
      <c r="DG29" s="177"/>
      <c r="DH29" s="184">
        <v>15000000</v>
      </c>
      <c r="DI29" s="184">
        <v>0</v>
      </c>
      <c r="DJ29" s="177"/>
      <c r="DK29" s="177"/>
    </row>
    <row r="30" spans="1:115" ht="32.25" hidden="1" customHeight="1" x14ac:dyDescent="0.25">
      <c r="A30" s="29"/>
      <c r="B30" s="160"/>
      <c r="C30" s="21" t="s">
        <v>117</v>
      </c>
      <c r="D30" s="22" t="s">
        <v>118</v>
      </c>
      <c r="E30" s="23">
        <v>410</v>
      </c>
      <c r="F30" s="24" t="s">
        <v>109</v>
      </c>
      <c r="G30" s="25">
        <f t="shared" si="37"/>
        <v>333275758</v>
      </c>
      <c r="H30" s="25"/>
      <c r="I30" s="25"/>
      <c r="J30" s="25">
        <v>150000000</v>
      </c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>
        <v>183275758</v>
      </c>
      <c r="V30" s="25"/>
      <c r="W30" s="25"/>
      <c r="X30" s="25"/>
      <c r="Y30" s="25"/>
      <c r="Z30" s="25"/>
      <c r="AA30" s="26">
        <f t="shared" si="1"/>
        <v>0.15002591337591376</v>
      </c>
      <c r="AB30" s="25">
        <f t="shared" si="38"/>
        <v>50000000</v>
      </c>
      <c r="AC30" s="25"/>
      <c r="AD30" s="25">
        <f>+'[1]ENERO 2017'!$G$299</f>
        <v>50000000</v>
      </c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6">
        <f t="shared" si="3"/>
        <v>0.84997408662408624</v>
      </c>
      <c r="AW30" s="25">
        <f t="shared" si="39"/>
        <v>283275758</v>
      </c>
      <c r="AX30" s="25"/>
      <c r="AY30" s="25">
        <f t="shared" si="40"/>
        <v>-50000000</v>
      </c>
      <c r="AZ30" s="25">
        <f t="shared" si="40"/>
        <v>150000000</v>
      </c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>
        <f t="shared" si="41"/>
        <v>183275758</v>
      </c>
      <c r="BL30" s="25"/>
      <c r="BM30" s="25"/>
      <c r="BN30" s="25"/>
      <c r="BO30" s="25"/>
      <c r="BP30" s="25"/>
      <c r="BQ30" s="26">
        <f t="shared" si="9"/>
        <v>0</v>
      </c>
      <c r="BR30" s="25">
        <f t="shared" si="42"/>
        <v>0</v>
      </c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6">
        <f t="shared" si="10"/>
        <v>1</v>
      </c>
      <c r="CL30" s="25">
        <f t="shared" si="43"/>
        <v>333275758</v>
      </c>
      <c r="CM30" s="25"/>
      <c r="CN30" s="25">
        <f t="shared" si="44"/>
        <v>0</v>
      </c>
      <c r="CO30" s="25">
        <f t="shared" si="44"/>
        <v>150000000</v>
      </c>
      <c r="CP30" s="25"/>
      <c r="CQ30" s="25"/>
      <c r="CR30" s="25"/>
      <c r="CS30" s="25"/>
      <c r="CT30" s="25"/>
      <c r="CU30" s="25"/>
      <c r="CV30" s="25"/>
      <c r="CW30" s="25"/>
      <c r="CX30" s="25"/>
      <c r="CY30" s="25">
        <f t="shared" si="47"/>
        <v>183275758</v>
      </c>
      <c r="CZ30" s="25"/>
      <c r="DA30" s="25"/>
      <c r="DB30" s="25"/>
      <c r="DC30" s="25"/>
      <c r="DD30" s="25">
        <f t="shared" si="48"/>
        <v>0</v>
      </c>
      <c r="DF30" s="177"/>
      <c r="DG30" s="177"/>
      <c r="DH30" s="184">
        <v>333275758</v>
      </c>
      <c r="DI30" s="184">
        <v>0</v>
      </c>
      <c r="DJ30" s="177"/>
      <c r="DK30" s="177"/>
    </row>
    <row r="31" spans="1:115" ht="36" hidden="1" customHeight="1" x14ac:dyDescent="0.25">
      <c r="A31" s="29"/>
      <c r="B31" s="194" t="s">
        <v>119</v>
      </c>
      <c r="C31" s="32" t="s">
        <v>120</v>
      </c>
      <c r="D31" s="22" t="s">
        <v>121</v>
      </c>
      <c r="E31" s="23">
        <v>410</v>
      </c>
      <c r="F31" s="24" t="s">
        <v>109</v>
      </c>
      <c r="G31" s="25">
        <f t="shared" si="37"/>
        <v>5000000</v>
      </c>
      <c r="H31" s="25"/>
      <c r="I31" s="25">
        <v>5000000</v>
      </c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6">
        <f t="shared" si="1"/>
        <v>0</v>
      </c>
      <c r="AB31" s="25">
        <f t="shared" si="38"/>
        <v>0</v>
      </c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6">
        <f t="shared" si="3"/>
        <v>1</v>
      </c>
      <c r="AW31" s="25">
        <f t="shared" si="39"/>
        <v>5000000</v>
      </c>
      <c r="AX31" s="25">
        <f t="shared" ref="AX31:AZ61" si="49">H31-AC31</f>
        <v>0</v>
      </c>
      <c r="AY31" s="25">
        <f t="shared" si="40"/>
        <v>5000000</v>
      </c>
      <c r="AZ31" s="25">
        <f t="shared" si="40"/>
        <v>0</v>
      </c>
      <c r="BA31" s="25">
        <f t="shared" ref="BA31:BL46" si="50">+K31-AF31</f>
        <v>0</v>
      </c>
      <c r="BB31" s="25">
        <f t="shared" si="50"/>
        <v>0</v>
      </c>
      <c r="BC31" s="25">
        <f t="shared" si="50"/>
        <v>0</v>
      </c>
      <c r="BD31" s="25">
        <f t="shared" si="50"/>
        <v>0</v>
      </c>
      <c r="BE31" s="25">
        <f t="shared" si="50"/>
        <v>0</v>
      </c>
      <c r="BF31" s="25">
        <f t="shared" si="50"/>
        <v>0</v>
      </c>
      <c r="BG31" s="25">
        <f t="shared" si="50"/>
        <v>0</v>
      </c>
      <c r="BH31" s="25">
        <f t="shared" si="50"/>
        <v>0</v>
      </c>
      <c r="BI31" s="25">
        <f t="shared" si="50"/>
        <v>0</v>
      </c>
      <c r="BJ31" s="25">
        <f t="shared" si="50"/>
        <v>0</v>
      </c>
      <c r="BK31" s="25">
        <f t="shared" si="50"/>
        <v>0</v>
      </c>
      <c r="BL31" s="25">
        <f t="shared" si="50"/>
        <v>0</v>
      </c>
      <c r="BM31" s="25"/>
      <c r="BN31" s="25"/>
      <c r="BO31" s="25"/>
      <c r="BP31" s="25">
        <f t="shared" ref="BP31:BP61" si="51">+Z31-AU31</f>
        <v>0</v>
      </c>
      <c r="BQ31" s="26">
        <f t="shared" si="9"/>
        <v>0</v>
      </c>
      <c r="BR31" s="25">
        <f t="shared" si="42"/>
        <v>0</v>
      </c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6">
        <f t="shared" si="10"/>
        <v>1</v>
      </c>
      <c r="CL31" s="25">
        <f t="shared" si="43"/>
        <v>5000000</v>
      </c>
      <c r="CM31" s="25">
        <f t="shared" ref="CM31:CR61" si="52">H31-BS31</f>
        <v>0</v>
      </c>
      <c r="CN31" s="25">
        <f t="shared" si="44"/>
        <v>5000000</v>
      </c>
      <c r="CO31" s="25">
        <f t="shared" si="44"/>
        <v>0</v>
      </c>
      <c r="CP31" s="25">
        <f t="shared" si="44"/>
        <v>0</v>
      </c>
      <c r="CQ31" s="25">
        <f t="shared" si="44"/>
        <v>0</v>
      </c>
      <c r="CR31" s="25">
        <f t="shared" si="44"/>
        <v>0</v>
      </c>
      <c r="CS31" s="25">
        <f t="shared" ref="CS31:CU46" si="53">+N31-BY31</f>
        <v>0</v>
      </c>
      <c r="CT31" s="25">
        <f t="shared" si="53"/>
        <v>0</v>
      </c>
      <c r="CU31" s="25">
        <f t="shared" si="53"/>
        <v>0</v>
      </c>
      <c r="CV31" s="25">
        <f t="shared" ref="CV31:CW49" si="54">Q31-CB31</f>
        <v>0</v>
      </c>
      <c r="CW31" s="25">
        <f t="shared" si="54"/>
        <v>0</v>
      </c>
      <c r="CX31" s="25">
        <f t="shared" ref="CX31:CZ36" si="55">+T31-CD31</f>
        <v>0</v>
      </c>
      <c r="CY31" s="25">
        <f t="shared" si="55"/>
        <v>0</v>
      </c>
      <c r="CZ31" s="25">
        <f t="shared" si="55"/>
        <v>0</v>
      </c>
      <c r="DA31" s="25"/>
      <c r="DB31" s="25">
        <f t="shared" ref="DB31:DD36" si="56">+X31-CH31</f>
        <v>0</v>
      </c>
      <c r="DC31" s="25">
        <f t="shared" si="56"/>
        <v>0</v>
      </c>
      <c r="DD31" s="25">
        <f t="shared" si="56"/>
        <v>0</v>
      </c>
      <c r="DF31" s="177"/>
      <c r="DG31" s="177"/>
      <c r="DH31" s="184">
        <v>5000000</v>
      </c>
      <c r="DI31" s="184">
        <v>0</v>
      </c>
      <c r="DJ31" s="177"/>
      <c r="DK31" s="177"/>
    </row>
    <row r="32" spans="1:115" ht="33" hidden="1" customHeight="1" x14ac:dyDescent="0.25">
      <c r="A32" s="29"/>
      <c r="B32" s="195"/>
      <c r="C32" s="21" t="s">
        <v>122</v>
      </c>
      <c r="D32" s="22" t="s">
        <v>123</v>
      </c>
      <c r="E32" s="23">
        <v>410</v>
      </c>
      <c r="F32" s="24" t="s">
        <v>124</v>
      </c>
      <c r="G32" s="25">
        <f t="shared" si="37"/>
        <v>5000000</v>
      </c>
      <c r="H32" s="25"/>
      <c r="I32" s="25">
        <v>5000000</v>
      </c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6">
        <f t="shared" si="1"/>
        <v>0</v>
      </c>
      <c r="AB32" s="25">
        <f t="shared" si="38"/>
        <v>0</v>
      </c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6">
        <f t="shared" si="3"/>
        <v>1</v>
      </c>
      <c r="AW32" s="25">
        <f t="shared" si="39"/>
        <v>5000000</v>
      </c>
      <c r="AX32" s="25">
        <f t="shared" si="49"/>
        <v>0</v>
      </c>
      <c r="AY32" s="25">
        <f t="shared" si="40"/>
        <v>5000000</v>
      </c>
      <c r="AZ32" s="25">
        <f t="shared" si="40"/>
        <v>0</v>
      </c>
      <c r="BA32" s="25">
        <f t="shared" si="50"/>
        <v>0</v>
      </c>
      <c r="BB32" s="25">
        <f t="shared" si="50"/>
        <v>0</v>
      </c>
      <c r="BC32" s="25">
        <f t="shared" si="50"/>
        <v>0</v>
      </c>
      <c r="BD32" s="25">
        <f t="shared" si="50"/>
        <v>0</v>
      </c>
      <c r="BE32" s="25">
        <f t="shared" si="50"/>
        <v>0</v>
      </c>
      <c r="BF32" s="25">
        <f t="shared" si="50"/>
        <v>0</v>
      </c>
      <c r="BG32" s="25">
        <f t="shared" si="50"/>
        <v>0</v>
      </c>
      <c r="BH32" s="25">
        <f t="shared" si="50"/>
        <v>0</v>
      </c>
      <c r="BI32" s="25">
        <f t="shared" si="50"/>
        <v>0</v>
      </c>
      <c r="BJ32" s="25">
        <f t="shared" si="50"/>
        <v>0</v>
      </c>
      <c r="BK32" s="25">
        <f t="shared" si="50"/>
        <v>0</v>
      </c>
      <c r="BL32" s="25">
        <f t="shared" si="50"/>
        <v>0</v>
      </c>
      <c r="BM32" s="25"/>
      <c r="BN32" s="25"/>
      <c r="BO32" s="25"/>
      <c r="BP32" s="25">
        <f t="shared" si="51"/>
        <v>0</v>
      </c>
      <c r="BQ32" s="26">
        <f t="shared" si="9"/>
        <v>0</v>
      </c>
      <c r="BR32" s="25">
        <f t="shared" si="42"/>
        <v>0</v>
      </c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6">
        <f t="shared" si="10"/>
        <v>1</v>
      </c>
      <c r="CL32" s="25">
        <f t="shared" si="43"/>
        <v>5000000</v>
      </c>
      <c r="CM32" s="25">
        <f t="shared" si="52"/>
        <v>0</v>
      </c>
      <c r="CN32" s="25">
        <f t="shared" si="44"/>
        <v>5000000</v>
      </c>
      <c r="CO32" s="25">
        <f t="shared" si="44"/>
        <v>0</v>
      </c>
      <c r="CP32" s="25">
        <f t="shared" si="44"/>
        <v>0</v>
      </c>
      <c r="CQ32" s="25">
        <f t="shared" si="44"/>
        <v>0</v>
      </c>
      <c r="CR32" s="25">
        <f t="shared" si="44"/>
        <v>0</v>
      </c>
      <c r="CS32" s="25">
        <f t="shared" si="53"/>
        <v>0</v>
      </c>
      <c r="CT32" s="25">
        <f t="shared" si="53"/>
        <v>0</v>
      </c>
      <c r="CU32" s="25">
        <f t="shared" si="53"/>
        <v>0</v>
      </c>
      <c r="CV32" s="25">
        <f t="shared" si="54"/>
        <v>0</v>
      </c>
      <c r="CW32" s="25">
        <f t="shared" si="54"/>
        <v>0</v>
      </c>
      <c r="CX32" s="25">
        <f t="shared" si="55"/>
        <v>0</v>
      </c>
      <c r="CY32" s="25">
        <f t="shared" si="55"/>
        <v>0</v>
      </c>
      <c r="CZ32" s="25">
        <f t="shared" si="55"/>
        <v>0</v>
      </c>
      <c r="DA32" s="25"/>
      <c r="DB32" s="25">
        <f t="shared" si="56"/>
        <v>0</v>
      </c>
      <c r="DC32" s="25">
        <f t="shared" si="56"/>
        <v>0</v>
      </c>
      <c r="DD32" s="25">
        <f t="shared" si="56"/>
        <v>0</v>
      </c>
      <c r="DF32" s="177"/>
      <c r="DG32" s="177"/>
      <c r="DH32" s="184">
        <v>5000000</v>
      </c>
      <c r="DI32" s="184">
        <v>0</v>
      </c>
      <c r="DJ32" s="177"/>
      <c r="DK32" s="177"/>
    </row>
    <row r="33" spans="1:115" ht="31.5" hidden="1" customHeight="1" x14ac:dyDescent="0.25">
      <c r="A33" s="29"/>
      <c r="B33" s="195"/>
      <c r="C33" s="21" t="s">
        <v>125</v>
      </c>
      <c r="D33" s="22" t="s">
        <v>126</v>
      </c>
      <c r="E33" s="23">
        <v>410</v>
      </c>
      <c r="F33" s="24" t="s">
        <v>124</v>
      </c>
      <c r="G33" s="25">
        <f t="shared" si="37"/>
        <v>25000000</v>
      </c>
      <c r="H33" s="25"/>
      <c r="I33" s="25">
        <v>25000000</v>
      </c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6">
        <f t="shared" si="1"/>
        <v>0</v>
      </c>
      <c r="AB33" s="25">
        <f t="shared" si="38"/>
        <v>0</v>
      </c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6">
        <f t="shared" si="3"/>
        <v>1</v>
      </c>
      <c r="AW33" s="25">
        <f t="shared" si="39"/>
        <v>25000000</v>
      </c>
      <c r="AX33" s="25">
        <f t="shared" si="49"/>
        <v>0</v>
      </c>
      <c r="AY33" s="25">
        <f t="shared" si="40"/>
        <v>25000000</v>
      </c>
      <c r="AZ33" s="25">
        <f t="shared" si="40"/>
        <v>0</v>
      </c>
      <c r="BA33" s="25">
        <f t="shared" si="50"/>
        <v>0</v>
      </c>
      <c r="BB33" s="25">
        <f t="shared" si="50"/>
        <v>0</v>
      </c>
      <c r="BC33" s="25">
        <f t="shared" si="50"/>
        <v>0</v>
      </c>
      <c r="BD33" s="25">
        <f t="shared" si="50"/>
        <v>0</v>
      </c>
      <c r="BE33" s="25">
        <f t="shared" si="50"/>
        <v>0</v>
      </c>
      <c r="BF33" s="25">
        <f t="shared" si="50"/>
        <v>0</v>
      </c>
      <c r="BG33" s="25">
        <f t="shared" si="50"/>
        <v>0</v>
      </c>
      <c r="BH33" s="25">
        <f t="shared" si="50"/>
        <v>0</v>
      </c>
      <c r="BI33" s="25">
        <f t="shared" si="50"/>
        <v>0</v>
      </c>
      <c r="BJ33" s="25">
        <f t="shared" si="50"/>
        <v>0</v>
      </c>
      <c r="BK33" s="25">
        <f t="shared" si="50"/>
        <v>0</v>
      </c>
      <c r="BL33" s="25">
        <f t="shared" si="50"/>
        <v>0</v>
      </c>
      <c r="BM33" s="25"/>
      <c r="BN33" s="25"/>
      <c r="BO33" s="25"/>
      <c r="BP33" s="25">
        <f t="shared" si="51"/>
        <v>0</v>
      </c>
      <c r="BQ33" s="26">
        <f t="shared" si="9"/>
        <v>0</v>
      </c>
      <c r="BR33" s="25">
        <f t="shared" si="42"/>
        <v>0</v>
      </c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6">
        <f t="shared" si="10"/>
        <v>1</v>
      </c>
      <c r="CL33" s="25">
        <f t="shared" si="43"/>
        <v>25000000</v>
      </c>
      <c r="CM33" s="25">
        <f t="shared" si="52"/>
        <v>0</v>
      </c>
      <c r="CN33" s="25">
        <f t="shared" si="44"/>
        <v>25000000</v>
      </c>
      <c r="CO33" s="25">
        <f t="shared" si="44"/>
        <v>0</v>
      </c>
      <c r="CP33" s="25">
        <f t="shared" si="44"/>
        <v>0</v>
      </c>
      <c r="CQ33" s="25">
        <f t="shared" si="44"/>
        <v>0</v>
      </c>
      <c r="CR33" s="25">
        <f t="shared" si="44"/>
        <v>0</v>
      </c>
      <c r="CS33" s="25">
        <f t="shared" si="53"/>
        <v>0</v>
      </c>
      <c r="CT33" s="25">
        <f t="shared" si="53"/>
        <v>0</v>
      </c>
      <c r="CU33" s="25">
        <f t="shared" si="53"/>
        <v>0</v>
      </c>
      <c r="CV33" s="25">
        <f t="shared" si="54"/>
        <v>0</v>
      </c>
      <c r="CW33" s="25">
        <f t="shared" si="54"/>
        <v>0</v>
      </c>
      <c r="CX33" s="25">
        <f t="shared" si="55"/>
        <v>0</v>
      </c>
      <c r="CY33" s="25">
        <f t="shared" si="55"/>
        <v>0</v>
      </c>
      <c r="CZ33" s="25">
        <f t="shared" si="55"/>
        <v>0</v>
      </c>
      <c r="DA33" s="25"/>
      <c r="DB33" s="25">
        <f t="shared" si="56"/>
        <v>0</v>
      </c>
      <c r="DC33" s="25">
        <f t="shared" si="56"/>
        <v>0</v>
      </c>
      <c r="DD33" s="25">
        <f t="shared" si="56"/>
        <v>0</v>
      </c>
      <c r="DF33" s="177"/>
      <c r="DG33" s="177"/>
      <c r="DH33" s="184">
        <v>25000000</v>
      </c>
      <c r="DI33" s="184">
        <v>0</v>
      </c>
      <c r="DJ33" s="177"/>
      <c r="DK33" s="177"/>
    </row>
    <row r="34" spans="1:115" ht="35.25" hidden="1" customHeight="1" x14ac:dyDescent="0.25">
      <c r="A34" s="29"/>
      <c r="B34" s="195"/>
      <c r="C34" s="21" t="s">
        <v>127</v>
      </c>
      <c r="D34" s="22" t="s">
        <v>128</v>
      </c>
      <c r="E34" s="23">
        <v>410</v>
      </c>
      <c r="F34" s="24" t="s">
        <v>124</v>
      </c>
      <c r="G34" s="25">
        <f t="shared" si="37"/>
        <v>25000000</v>
      </c>
      <c r="H34" s="25"/>
      <c r="I34" s="25">
        <v>25000000</v>
      </c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6">
        <f t="shared" si="1"/>
        <v>0</v>
      </c>
      <c r="AB34" s="25">
        <f t="shared" si="38"/>
        <v>0</v>
      </c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6">
        <f t="shared" si="3"/>
        <v>1</v>
      </c>
      <c r="AW34" s="25">
        <f t="shared" si="39"/>
        <v>25000000</v>
      </c>
      <c r="AX34" s="25">
        <f t="shared" si="49"/>
        <v>0</v>
      </c>
      <c r="AY34" s="25">
        <f t="shared" si="40"/>
        <v>25000000</v>
      </c>
      <c r="AZ34" s="25">
        <f t="shared" si="40"/>
        <v>0</v>
      </c>
      <c r="BA34" s="25">
        <f t="shared" si="50"/>
        <v>0</v>
      </c>
      <c r="BB34" s="25">
        <f t="shared" si="50"/>
        <v>0</v>
      </c>
      <c r="BC34" s="25">
        <f t="shared" si="50"/>
        <v>0</v>
      </c>
      <c r="BD34" s="25">
        <f t="shared" si="50"/>
        <v>0</v>
      </c>
      <c r="BE34" s="25">
        <f t="shared" si="50"/>
        <v>0</v>
      </c>
      <c r="BF34" s="25">
        <f t="shared" si="50"/>
        <v>0</v>
      </c>
      <c r="BG34" s="25">
        <f t="shared" si="50"/>
        <v>0</v>
      </c>
      <c r="BH34" s="25">
        <f t="shared" si="50"/>
        <v>0</v>
      </c>
      <c r="BI34" s="25">
        <f t="shared" si="50"/>
        <v>0</v>
      </c>
      <c r="BJ34" s="25">
        <f t="shared" si="50"/>
        <v>0</v>
      </c>
      <c r="BK34" s="25">
        <f t="shared" si="50"/>
        <v>0</v>
      </c>
      <c r="BL34" s="25">
        <f t="shared" si="50"/>
        <v>0</v>
      </c>
      <c r="BM34" s="25"/>
      <c r="BN34" s="25"/>
      <c r="BO34" s="25"/>
      <c r="BP34" s="25">
        <f t="shared" si="51"/>
        <v>0</v>
      </c>
      <c r="BQ34" s="26">
        <f t="shared" si="9"/>
        <v>0</v>
      </c>
      <c r="BR34" s="25">
        <f t="shared" si="42"/>
        <v>0</v>
      </c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6">
        <f t="shared" si="10"/>
        <v>1</v>
      </c>
      <c r="CL34" s="25">
        <f t="shared" si="43"/>
        <v>25000000</v>
      </c>
      <c r="CM34" s="25">
        <f t="shared" si="52"/>
        <v>0</v>
      </c>
      <c r="CN34" s="25">
        <f t="shared" si="44"/>
        <v>25000000</v>
      </c>
      <c r="CO34" s="25">
        <f t="shared" si="44"/>
        <v>0</v>
      </c>
      <c r="CP34" s="25">
        <f t="shared" si="44"/>
        <v>0</v>
      </c>
      <c r="CQ34" s="25">
        <f t="shared" si="44"/>
        <v>0</v>
      </c>
      <c r="CR34" s="25">
        <f t="shared" si="44"/>
        <v>0</v>
      </c>
      <c r="CS34" s="25">
        <f t="shared" si="53"/>
        <v>0</v>
      </c>
      <c r="CT34" s="25">
        <f t="shared" si="53"/>
        <v>0</v>
      </c>
      <c r="CU34" s="25">
        <f t="shared" si="53"/>
        <v>0</v>
      </c>
      <c r="CV34" s="25">
        <f t="shared" si="54"/>
        <v>0</v>
      </c>
      <c r="CW34" s="25">
        <f t="shared" si="54"/>
        <v>0</v>
      </c>
      <c r="CX34" s="25">
        <f t="shared" si="55"/>
        <v>0</v>
      </c>
      <c r="CY34" s="25">
        <f t="shared" si="55"/>
        <v>0</v>
      </c>
      <c r="CZ34" s="25">
        <f t="shared" si="55"/>
        <v>0</v>
      </c>
      <c r="DA34" s="25"/>
      <c r="DB34" s="25">
        <f t="shared" si="56"/>
        <v>0</v>
      </c>
      <c r="DC34" s="25">
        <f t="shared" si="56"/>
        <v>0</v>
      </c>
      <c r="DD34" s="25">
        <f t="shared" si="56"/>
        <v>0</v>
      </c>
      <c r="DF34" s="177"/>
      <c r="DG34" s="177"/>
      <c r="DH34" s="184">
        <v>25000000</v>
      </c>
      <c r="DI34" s="184">
        <v>0</v>
      </c>
      <c r="DJ34" s="177"/>
      <c r="DK34" s="177"/>
    </row>
    <row r="35" spans="1:115" ht="37.5" hidden="1" customHeight="1" x14ac:dyDescent="0.25">
      <c r="A35" s="29"/>
      <c r="B35" s="195"/>
      <c r="C35" s="21" t="s">
        <v>129</v>
      </c>
      <c r="D35" s="22" t="s">
        <v>130</v>
      </c>
      <c r="E35" s="23">
        <v>410</v>
      </c>
      <c r="F35" s="24" t="s">
        <v>131</v>
      </c>
      <c r="G35" s="25">
        <f t="shared" si="37"/>
        <v>50000000</v>
      </c>
      <c r="H35" s="25"/>
      <c r="I35" s="25">
        <v>45000000</v>
      </c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>
        <v>5000000</v>
      </c>
      <c r="AA35" s="26">
        <f t="shared" si="1"/>
        <v>0.5</v>
      </c>
      <c r="AB35" s="25">
        <f t="shared" si="38"/>
        <v>25000000</v>
      </c>
      <c r="AC35" s="25"/>
      <c r="AD35" s="25">
        <f>+'[1]ENERO 2017'!$K$333</f>
        <v>25000000</v>
      </c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6">
        <f t="shared" si="3"/>
        <v>0.5</v>
      </c>
      <c r="AW35" s="25">
        <f t="shared" si="39"/>
        <v>25000000</v>
      </c>
      <c r="AX35" s="25">
        <f t="shared" si="49"/>
        <v>0</v>
      </c>
      <c r="AY35" s="25">
        <f t="shared" si="40"/>
        <v>20000000</v>
      </c>
      <c r="AZ35" s="25">
        <f t="shared" si="40"/>
        <v>0</v>
      </c>
      <c r="BA35" s="25">
        <f t="shared" si="50"/>
        <v>0</v>
      </c>
      <c r="BB35" s="25">
        <f t="shared" si="50"/>
        <v>0</v>
      </c>
      <c r="BC35" s="25">
        <f t="shared" si="50"/>
        <v>0</v>
      </c>
      <c r="BD35" s="25">
        <f t="shared" si="50"/>
        <v>0</v>
      </c>
      <c r="BE35" s="25">
        <f t="shared" si="50"/>
        <v>0</v>
      </c>
      <c r="BF35" s="25">
        <f t="shared" si="50"/>
        <v>0</v>
      </c>
      <c r="BG35" s="25">
        <f t="shared" si="50"/>
        <v>0</v>
      </c>
      <c r="BH35" s="25">
        <f t="shared" si="50"/>
        <v>0</v>
      </c>
      <c r="BI35" s="25">
        <f t="shared" si="50"/>
        <v>0</v>
      </c>
      <c r="BJ35" s="25">
        <f t="shared" si="50"/>
        <v>0</v>
      </c>
      <c r="BK35" s="25">
        <f t="shared" si="50"/>
        <v>0</v>
      </c>
      <c r="BL35" s="25">
        <f t="shared" si="50"/>
        <v>0</v>
      </c>
      <c r="BM35" s="25"/>
      <c r="BN35" s="25"/>
      <c r="BO35" s="25"/>
      <c r="BP35" s="25">
        <f t="shared" si="51"/>
        <v>5000000</v>
      </c>
      <c r="BQ35" s="26">
        <f t="shared" si="9"/>
        <v>0</v>
      </c>
      <c r="BR35" s="25">
        <f t="shared" si="42"/>
        <v>0</v>
      </c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6">
        <f t="shared" si="10"/>
        <v>1</v>
      </c>
      <c r="CL35" s="25">
        <f t="shared" si="43"/>
        <v>50000000</v>
      </c>
      <c r="CM35" s="25">
        <f t="shared" si="52"/>
        <v>0</v>
      </c>
      <c r="CN35" s="25">
        <f t="shared" si="44"/>
        <v>45000000</v>
      </c>
      <c r="CO35" s="25">
        <f t="shared" si="44"/>
        <v>0</v>
      </c>
      <c r="CP35" s="25">
        <f t="shared" si="44"/>
        <v>0</v>
      </c>
      <c r="CQ35" s="25">
        <f t="shared" si="44"/>
        <v>0</v>
      </c>
      <c r="CR35" s="25">
        <f t="shared" si="44"/>
        <v>0</v>
      </c>
      <c r="CS35" s="25">
        <f t="shared" si="53"/>
        <v>0</v>
      </c>
      <c r="CT35" s="25">
        <f t="shared" si="53"/>
        <v>0</v>
      </c>
      <c r="CU35" s="25">
        <f t="shared" si="53"/>
        <v>0</v>
      </c>
      <c r="CV35" s="25">
        <f t="shared" si="54"/>
        <v>0</v>
      </c>
      <c r="CW35" s="25">
        <f t="shared" si="54"/>
        <v>0</v>
      </c>
      <c r="CX35" s="25">
        <f t="shared" si="55"/>
        <v>0</v>
      </c>
      <c r="CY35" s="25">
        <f t="shared" si="55"/>
        <v>0</v>
      </c>
      <c r="CZ35" s="25">
        <f t="shared" si="55"/>
        <v>0</v>
      </c>
      <c r="DA35" s="25"/>
      <c r="DB35" s="25">
        <f t="shared" si="56"/>
        <v>0</v>
      </c>
      <c r="DC35" s="25">
        <f t="shared" si="56"/>
        <v>0</v>
      </c>
      <c r="DD35" s="25">
        <f t="shared" si="56"/>
        <v>5000000</v>
      </c>
      <c r="DF35" s="177"/>
      <c r="DG35" s="177"/>
      <c r="DH35" s="184">
        <v>50000000</v>
      </c>
      <c r="DI35" s="184">
        <v>0</v>
      </c>
      <c r="DJ35" s="177"/>
      <c r="DK35" s="177"/>
    </row>
    <row r="36" spans="1:115" ht="33.75" hidden="1" customHeight="1" x14ac:dyDescent="0.25">
      <c r="A36" s="29"/>
      <c r="B36" s="195"/>
      <c r="C36" s="21" t="s">
        <v>132</v>
      </c>
      <c r="D36" s="22" t="s">
        <v>133</v>
      </c>
      <c r="E36" s="23">
        <v>410</v>
      </c>
      <c r="F36" s="24" t="s">
        <v>134</v>
      </c>
      <c r="G36" s="25">
        <f t="shared" si="37"/>
        <v>50000000</v>
      </c>
      <c r="H36" s="25"/>
      <c r="I36" s="25">
        <v>45000000</v>
      </c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>
        <v>5000000</v>
      </c>
      <c r="AA36" s="26">
        <f t="shared" si="1"/>
        <v>0.4</v>
      </c>
      <c r="AB36" s="25">
        <f t="shared" si="38"/>
        <v>20000000</v>
      </c>
      <c r="AC36" s="25"/>
      <c r="AD36" s="25">
        <f>+'[1]ENERO 2017'!$K$339</f>
        <v>20000000</v>
      </c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6">
        <f t="shared" si="3"/>
        <v>0.6</v>
      </c>
      <c r="AW36" s="25">
        <f t="shared" si="39"/>
        <v>30000000</v>
      </c>
      <c r="AX36" s="25">
        <f t="shared" si="49"/>
        <v>0</v>
      </c>
      <c r="AY36" s="25">
        <f t="shared" si="40"/>
        <v>25000000</v>
      </c>
      <c r="AZ36" s="25">
        <f t="shared" si="40"/>
        <v>0</v>
      </c>
      <c r="BA36" s="25">
        <f t="shared" si="50"/>
        <v>0</v>
      </c>
      <c r="BB36" s="25">
        <f t="shared" si="50"/>
        <v>0</v>
      </c>
      <c r="BC36" s="25">
        <f t="shared" si="50"/>
        <v>0</v>
      </c>
      <c r="BD36" s="25">
        <f t="shared" si="50"/>
        <v>0</v>
      </c>
      <c r="BE36" s="25">
        <f t="shared" si="50"/>
        <v>0</v>
      </c>
      <c r="BF36" s="25">
        <f t="shared" si="50"/>
        <v>0</v>
      </c>
      <c r="BG36" s="25">
        <f t="shared" si="50"/>
        <v>0</v>
      </c>
      <c r="BH36" s="25">
        <f t="shared" si="50"/>
        <v>0</v>
      </c>
      <c r="BI36" s="25">
        <f t="shared" si="50"/>
        <v>0</v>
      </c>
      <c r="BJ36" s="25">
        <f t="shared" si="50"/>
        <v>0</v>
      </c>
      <c r="BK36" s="25">
        <f t="shared" si="50"/>
        <v>0</v>
      </c>
      <c r="BL36" s="25">
        <f t="shared" si="50"/>
        <v>0</v>
      </c>
      <c r="BM36" s="25"/>
      <c r="BN36" s="25"/>
      <c r="BO36" s="25"/>
      <c r="BP36" s="25">
        <f t="shared" si="51"/>
        <v>5000000</v>
      </c>
      <c r="BQ36" s="26">
        <f t="shared" si="9"/>
        <v>0</v>
      </c>
      <c r="BR36" s="25">
        <f t="shared" si="42"/>
        <v>0</v>
      </c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6">
        <f t="shared" si="10"/>
        <v>1</v>
      </c>
      <c r="CL36" s="25">
        <f t="shared" si="43"/>
        <v>50000000</v>
      </c>
      <c r="CM36" s="25">
        <f t="shared" si="52"/>
        <v>0</v>
      </c>
      <c r="CN36" s="25">
        <f t="shared" si="44"/>
        <v>45000000</v>
      </c>
      <c r="CO36" s="25">
        <f t="shared" si="44"/>
        <v>0</v>
      </c>
      <c r="CP36" s="25">
        <f t="shared" si="44"/>
        <v>0</v>
      </c>
      <c r="CQ36" s="25">
        <f t="shared" si="44"/>
        <v>0</v>
      </c>
      <c r="CR36" s="25">
        <f t="shared" si="44"/>
        <v>0</v>
      </c>
      <c r="CS36" s="25">
        <f t="shared" si="53"/>
        <v>0</v>
      </c>
      <c r="CT36" s="25">
        <f t="shared" si="53"/>
        <v>0</v>
      </c>
      <c r="CU36" s="25">
        <f t="shared" si="53"/>
        <v>0</v>
      </c>
      <c r="CV36" s="25">
        <f t="shared" si="54"/>
        <v>0</v>
      </c>
      <c r="CW36" s="25">
        <f t="shared" si="54"/>
        <v>0</v>
      </c>
      <c r="CX36" s="25">
        <f t="shared" si="55"/>
        <v>0</v>
      </c>
      <c r="CY36" s="25">
        <f t="shared" si="55"/>
        <v>0</v>
      </c>
      <c r="CZ36" s="25">
        <f t="shared" si="55"/>
        <v>0</v>
      </c>
      <c r="DA36" s="25"/>
      <c r="DB36" s="25">
        <f t="shared" si="56"/>
        <v>0</v>
      </c>
      <c r="DC36" s="25">
        <f t="shared" si="56"/>
        <v>0</v>
      </c>
      <c r="DD36" s="25">
        <f t="shared" si="56"/>
        <v>5000000</v>
      </c>
      <c r="DF36" s="177"/>
      <c r="DG36" s="177"/>
      <c r="DH36" s="184">
        <v>50000000</v>
      </c>
      <c r="DI36" s="184">
        <v>0</v>
      </c>
      <c r="DJ36" s="177"/>
      <c r="DK36" s="177"/>
    </row>
    <row r="37" spans="1:115" ht="30.75" hidden="1" customHeight="1" x14ac:dyDescent="0.25">
      <c r="A37" s="29"/>
      <c r="B37" s="195"/>
      <c r="C37" s="21" t="s">
        <v>135</v>
      </c>
      <c r="D37" s="22" t="s">
        <v>136</v>
      </c>
      <c r="E37" s="23">
        <v>410</v>
      </c>
      <c r="F37" s="24" t="s">
        <v>114</v>
      </c>
      <c r="G37" s="25">
        <f t="shared" si="37"/>
        <v>90000000</v>
      </c>
      <c r="H37" s="25"/>
      <c r="I37" s="25"/>
      <c r="J37" s="25">
        <v>80000000</v>
      </c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>
        <v>10000000</v>
      </c>
      <c r="AA37" s="26">
        <f t="shared" si="1"/>
        <v>0</v>
      </c>
      <c r="AB37" s="25">
        <f t="shared" si="38"/>
        <v>0</v>
      </c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6">
        <f t="shared" si="3"/>
        <v>1</v>
      </c>
      <c r="AW37" s="25">
        <f t="shared" si="39"/>
        <v>90000000</v>
      </c>
      <c r="AX37" s="25">
        <f t="shared" si="49"/>
        <v>0</v>
      </c>
      <c r="AY37" s="25">
        <f t="shared" si="40"/>
        <v>0</v>
      </c>
      <c r="AZ37" s="25">
        <f t="shared" si="40"/>
        <v>80000000</v>
      </c>
      <c r="BA37" s="25">
        <f t="shared" si="50"/>
        <v>0</v>
      </c>
      <c r="BB37" s="25">
        <f t="shared" si="50"/>
        <v>0</v>
      </c>
      <c r="BC37" s="25">
        <f t="shared" si="50"/>
        <v>0</v>
      </c>
      <c r="BD37" s="25">
        <f t="shared" si="50"/>
        <v>0</v>
      </c>
      <c r="BE37" s="25">
        <f t="shared" si="50"/>
        <v>0</v>
      </c>
      <c r="BF37" s="25">
        <f t="shared" si="50"/>
        <v>0</v>
      </c>
      <c r="BG37" s="25">
        <f t="shared" si="50"/>
        <v>0</v>
      </c>
      <c r="BH37" s="25">
        <f t="shared" si="50"/>
        <v>0</v>
      </c>
      <c r="BI37" s="25">
        <f t="shared" si="50"/>
        <v>0</v>
      </c>
      <c r="BJ37" s="25"/>
      <c r="BK37" s="25">
        <f t="shared" si="50"/>
        <v>0</v>
      </c>
      <c r="BL37" s="25">
        <f t="shared" si="50"/>
        <v>0</v>
      </c>
      <c r="BM37" s="25"/>
      <c r="BN37" s="25"/>
      <c r="BO37" s="25"/>
      <c r="BP37" s="25">
        <f t="shared" si="51"/>
        <v>10000000</v>
      </c>
      <c r="BQ37" s="26">
        <f t="shared" si="9"/>
        <v>0</v>
      </c>
      <c r="BR37" s="25">
        <f t="shared" si="42"/>
        <v>0</v>
      </c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6">
        <f t="shared" si="10"/>
        <v>1</v>
      </c>
      <c r="CL37" s="25">
        <f t="shared" si="43"/>
        <v>90000000</v>
      </c>
      <c r="CM37" s="25">
        <f t="shared" si="52"/>
        <v>0</v>
      </c>
      <c r="CN37" s="25">
        <f t="shared" si="44"/>
        <v>0</v>
      </c>
      <c r="CO37" s="25">
        <f t="shared" si="44"/>
        <v>80000000</v>
      </c>
      <c r="CP37" s="25">
        <f t="shared" si="44"/>
        <v>0</v>
      </c>
      <c r="CQ37" s="25">
        <f t="shared" si="44"/>
        <v>0</v>
      </c>
      <c r="CR37" s="25">
        <f t="shared" si="44"/>
        <v>0</v>
      </c>
      <c r="CS37" s="25">
        <f t="shared" si="53"/>
        <v>0</v>
      </c>
      <c r="CT37" s="25">
        <f t="shared" si="53"/>
        <v>0</v>
      </c>
      <c r="CU37" s="25">
        <f t="shared" si="53"/>
        <v>0</v>
      </c>
      <c r="CV37" s="25">
        <f t="shared" si="54"/>
        <v>0</v>
      </c>
      <c r="CW37" s="25">
        <f t="shared" si="54"/>
        <v>0</v>
      </c>
      <c r="CX37" s="25">
        <f t="shared" ref="CX37:CZ39" si="57">T37-CD37</f>
        <v>0</v>
      </c>
      <c r="CY37" s="25">
        <f t="shared" si="57"/>
        <v>0</v>
      </c>
      <c r="CZ37" s="25">
        <f t="shared" si="57"/>
        <v>0</v>
      </c>
      <c r="DA37" s="25"/>
      <c r="DB37" s="25">
        <f t="shared" ref="DB37:DD52" si="58">X37-CH37</f>
        <v>0</v>
      </c>
      <c r="DC37" s="25">
        <f t="shared" si="58"/>
        <v>0</v>
      </c>
      <c r="DD37" s="25">
        <f t="shared" si="58"/>
        <v>10000000</v>
      </c>
      <c r="DF37" s="177"/>
      <c r="DG37" s="177"/>
      <c r="DH37" s="184">
        <v>90000000</v>
      </c>
      <c r="DI37" s="184">
        <v>0</v>
      </c>
      <c r="DJ37" s="177"/>
      <c r="DK37" s="177"/>
    </row>
    <row r="38" spans="1:115" ht="38.25" hidden="1" customHeight="1" x14ac:dyDescent="0.25">
      <c r="A38" s="29"/>
      <c r="B38" s="195"/>
      <c r="C38" s="21" t="s">
        <v>137</v>
      </c>
      <c r="D38" s="22" t="s">
        <v>138</v>
      </c>
      <c r="E38" s="23">
        <v>410</v>
      </c>
      <c r="F38" s="24" t="s">
        <v>139</v>
      </c>
      <c r="G38" s="25">
        <f t="shared" si="37"/>
        <v>8000000</v>
      </c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>
        <v>8000000</v>
      </c>
      <c r="AA38" s="26">
        <f t="shared" si="1"/>
        <v>0</v>
      </c>
      <c r="AB38" s="25">
        <f t="shared" si="38"/>
        <v>0</v>
      </c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6">
        <f t="shared" si="3"/>
        <v>1</v>
      </c>
      <c r="AW38" s="25">
        <f t="shared" si="39"/>
        <v>8000000</v>
      </c>
      <c r="AX38" s="25">
        <f t="shared" si="49"/>
        <v>0</v>
      </c>
      <c r="AY38" s="25">
        <f t="shared" si="40"/>
        <v>0</v>
      </c>
      <c r="AZ38" s="25">
        <f t="shared" si="40"/>
        <v>0</v>
      </c>
      <c r="BA38" s="25">
        <f t="shared" si="50"/>
        <v>0</v>
      </c>
      <c r="BB38" s="25">
        <f t="shared" si="50"/>
        <v>0</v>
      </c>
      <c r="BC38" s="25">
        <f t="shared" si="50"/>
        <v>0</v>
      </c>
      <c r="BD38" s="25">
        <f t="shared" si="50"/>
        <v>0</v>
      </c>
      <c r="BE38" s="25">
        <f t="shared" si="50"/>
        <v>0</v>
      </c>
      <c r="BF38" s="25">
        <f t="shared" si="50"/>
        <v>0</v>
      </c>
      <c r="BG38" s="25">
        <f t="shared" si="50"/>
        <v>0</v>
      </c>
      <c r="BH38" s="25">
        <f t="shared" si="50"/>
        <v>0</v>
      </c>
      <c r="BI38" s="25">
        <f t="shared" si="50"/>
        <v>0</v>
      </c>
      <c r="BJ38" s="25"/>
      <c r="BK38" s="25">
        <f t="shared" si="50"/>
        <v>0</v>
      </c>
      <c r="BL38" s="25">
        <f t="shared" si="50"/>
        <v>0</v>
      </c>
      <c r="BM38" s="25"/>
      <c r="BN38" s="25"/>
      <c r="BO38" s="25"/>
      <c r="BP38" s="25">
        <f t="shared" si="51"/>
        <v>8000000</v>
      </c>
      <c r="BQ38" s="26">
        <f t="shared" si="9"/>
        <v>0</v>
      </c>
      <c r="BR38" s="25">
        <f t="shared" si="42"/>
        <v>0</v>
      </c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6">
        <f t="shared" si="10"/>
        <v>1</v>
      </c>
      <c r="CL38" s="25">
        <f t="shared" si="43"/>
        <v>8000000</v>
      </c>
      <c r="CM38" s="25">
        <f t="shared" si="52"/>
        <v>0</v>
      </c>
      <c r="CN38" s="25">
        <f t="shared" si="44"/>
        <v>0</v>
      </c>
      <c r="CO38" s="25">
        <f t="shared" si="44"/>
        <v>0</v>
      </c>
      <c r="CP38" s="25">
        <f t="shared" si="44"/>
        <v>0</v>
      </c>
      <c r="CQ38" s="25">
        <f t="shared" si="44"/>
        <v>0</v>
      </c>
      <c r="CR38" s="25">
        <f t="shared" si="44"/>
        <v>0</v>
      </c>
      <c r="CS38" s="25">
        <f t="shared" si="53"/>
        <v>0</v>
      </c>
      <c r="CT38" s="25">
        <f t="shared" si="53"/>
        <v>0</v>
      </c>
      <c r="CU38" s="25">
        <f t="shared" si="53"/>
        <v>0</v>
      </c>
      <c r="CV38" s="25">
        <f t="shared" si="54"/>
        <v>0</v>
      </c>
      <c r="CW38" s="25">
        <f t="shared" si="54"/>
        <v>0</v>
      </c>
      <c r="CX38" s="25">
        <f t="shared" si="57"/>
        <v>0</v>
      </c>
      <c r="CY38" s="25">
        <f t="shared" si="57"/>
        <v>0</v>
      </c>
      <c r="CZ38" s="25">
        <f t="shared" si="57"/>
        <v>0</v>
      </c>
      <c r="DA38" s="25"/>
      <c r="DB38" s="25">
        <f t="shared" si="58"/>
        <v>0</v>
      </c>
      <c r="DC38" s="25">
        <f t="shared" si="58"/>
        <v>0</v>
      </c>
      <c r="DD38" s="25">
        <f t="shared" si="58"/>
        <v>8000000</v>
      </c>
      <c r="DF38" s="177"/>
      <c r="DG38" s="177"/>
      <c r="DH38" s="184">
        <v>8000000</v>
      </c>
      <c r="DI38" s="184">
        <v>0</v>
      </c>
      <c r="DJ38" s="177"/>
      <c r="DK38" s="177"/>
    </row>
    <row r="39" spans="1:115" ht="48.75" hidden="1" customHeight="1" x14ac:dyDescent="0.25">
      <c r="A39" s="29"/>
      <c r="B39" s="196"/>
      <c r="C39" s="21" t="s">
        <v>140</v>
      </c>
      <c r="D39" s="22" t="s">
        <v>141</v>
      </c>
      <c r="E39" s="23">
        <v>410</v>
      </c>
      <c r="F39" s="24" t="s">
        <v>142</v>
      </c>
      <c r="G39" s="25">
        <f t="shared" si="37"/>
        <v>200000000</v>
      </c>
      <c r="H39" s="25"/>
      <c r="I39" s="25">
        <v>200000000</v>
      </c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6">
        <f t="shared" si="1"/>
        <v>1</v>
      </c>
      <c r="AB39" s="25">
        <f t="shared" si="38"/>
        <v>200000000</v>
      </c>
      <c r="AC39" s="25"/>
      <c r="AD39" s="25">
        <f>+'[1]ENERO 2017'!$K$361</f>
        <v>200000000</v>
      </c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6">
        <f t="shared" si="3"/>
        <v>0</v>
      </c>
      <c r="AW39" s="25">
        <f t="shared" si="39"/>
        <v>0</v>
      </c>
      <c r="AX39" s="25">
        <f t="shared" si="49"/>
        <v>0</v>
      </c>
      <c r="AY39" s="25">
        <f t="shared" si="40"/>
        <v>0</v>
      </c>
      <c r="AZ39" s="25">
        <f t="shared" si="40"/>
        <v>0</v>
      </c>
      <c r="BA39" s="25">
        <f t="shared" si="50"/>
        <v>0</v>
      </c>
      <c r="BB39" s="25">
        <f t="shared" si="50"/>
        <v>0</v>
      </c>
      <c r="BC39" s="25">
        <f t="shared" si="50"/>
        <v>0</v>
      </c>
      <c r="BD39" s="25">
        <f t="shared" si="50"/>
        <v>0</v>
      </c>
      <c r="BE39" s="25">
        <f t="shared" si="50"/>
        <v>0</v>
      </c>
      <c r="BF39" s="25">
        <f t="shared" si="50"/>
        <v>0</v>
      </c>
      <c r="BG39" s="25">
        <f t="shared" si="50"/>
        <v>0</v>
      </c>
      <c r="BH39" s="25">
        <f t="shared" si="50"/>
        <v>0</v>
      </c>
      <c r="BI39" s="25">
        <f t="shared" si="50"/>
        <v>0</v>
      </c>
      <c r="BJ39" s="25"/>
      <c r="BK39" s="25">
        <f t="shared" si="50"/>
        <v>0</v>
      </c>
      <c r="BL39" s="25">
        <f t="shared" si="50"/>
        <v>0</v>
      </c>
      <c r="BM39" s="25">
        <f>+W39-AR39</f>
        <v>0</v>
      </c>
      <c r="BN39" s="25"/>
      <c r="BO39" s="25"/>
      <c r="BP39" s="25">
        <f t="shared" si="51"/>
        <v>0</v>
      </c>
      <c r="BQ39" s="26">
        <f t="shared" si="9"/>
        <v>2.29848E-2</v>
      </c>
      <c r="BR39" s="25">
        <f t="shared" si="42"/>
        <v>4596960</v>
      </c>
      <c r="BS39" s="25"/>
      <c r="BT39" s="25">
        <f>+'[1]ENERO 2017'!$H$359</f>
        <v>4596960</v>
      </c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6">
        <f t="shared" si="10"/>
        <v>0.97701519999999997</v>
      </c>
      <c r="CL39" s="25">
        <f t="shared" si="43"/>
        <v>195403040</v>
      </c>
      <c r="CM39" s="25">
        <f t="shared" si="52"/>
        <v>0</v>
      </c>
      <c r="CN39" s="25">
        <f t="shared" si="44"/>
        <v>195403040</v>
      </c>
      <c r="CO39" s="25">
        <f t="shared" si="44"/>
        <v>0</v>
      </c>
      <c r="CP39" s="25">
        <f t="shared" si="44"/>
        <v>0</v>
      </c>
      <c r="CQ39" s="25">
        <f t="shared" si="44"/>
        <v>0</v>
      </c>
      <c r="CR39" s="25">
        <f t="shared" si="44"/>
        <v>0</v>
      </c>
      <c r="CS39" s="25">
        <f t="shared" si="53"/>
        <v>0</v>
      </c>
      <c r="CT39" s="25">
        <f t="shared" si="53"/>
        <v>0</v>
      </c>
      <c r="CU39" s="25">
        <f t="shared" si="53"/>
        <v>0</v>
      </c>
      <c r="CV39" s="25">
        <f t="shared" si="54"/>
        <v>0</v>
      </c>
      <c r="CW39" s="25">
        <f t="shared" si="54"/>
        <v>0</v>
      </c>
      <c r="CX39" s="25">
        <f t="shared" si="57"/>
        <v>0</v>
      </c>
      <c r="CY39" s="25">
        <f t="shared" si="57"/>
        <v>0</v>
      </c>
      <c r="CZ39" s="25">
        <f t="shared" si="57"/>
        <v>0</v>
      </c>
      <c r="DA39" s="25">
        <f>W39-CG39</f>
        <v>0</v>
      </c>
      <c r="DB39" s="25">
        <f t="shared" si="58"/>
        <v>0</v>
      </c>
      <c r="DC39" s="25">
        <f t="shared" si="58"/>
        <v>0</v>
      </c>
      <c r="DD39" s="25">
        <f t="shared" si="58"/>
        <v>0</v>
      </c>
      <c r="DF39" s="177"/>
      <c r="DG39" s="177"/>
      <c r="DH39" s="184">
        <v>200000000</v>
      </c>
      <c r="DI39" s="184">
        <v>4596960</v>
      </c>
      <c r="DJ39" s="177"/>
      <c r="DK39" s="177"/>
    </row>
    <row r="40" spans="1:115" ht="35.25" hidden="1" customHeight="1" x14ac:dyDescent="0.25">
      <c r="A40" s="192" t="s">
        <v>105</v>
      </c>
      <c r="B40" s="194" t="s">
        <v>143</v>
      </c>
      <c r="C40" s="21" t="s">
        <v>144</v>
      </c>
      <c r="D40" s="22" t="s">
        <v>145</v>
      </c>
      <c r="E40" s="161">
        <v>410</v>
      </c>
      <c r="F40" s="24" t="s">
        <v>109</v>
      </c>
      <c r="G40" s="25">
        <f t="shared" si="37"/>
        <v>40000000</v>
      </c>
      <c r="H40" s="25"/>
      <c r="I40" s="25"/>
      <c r="J40" s="25">
        <v>40000000</v>
      </c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6">
        <f t="shared" si="1"/>
        <v>0.25</v>
      </c>
      <c r="AB40" s="25">
        <f t="shared" si="38"/>
        <v>10000000</v>
      </c>
      <c r="AC40" s="25"/>
      <c r="AD40" s="25"/>
      <c r="AE40" s="25">
        <f>+'[1]ENERO 2017'!$L$372</f>
        <v>10000000</v>
      </c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6">
        <f t="shared" si="3"/>
        <v>0.75</v>
      </c>
      <c r="AW40" s="25">
        <f t="shared" si="39"/>
        <v>30000000</v>
      </c>
      <c r="AX40" s="25">
        <f t="shared" si="49"/>
        <v>0</v>
      </c>
      <c r="AY40" s="25">
        <f t="shared" si="40"/>
        <v>0</v>
      </c>
      <c r="AZ40" s="25">
        <f t="shared" si="40"/>
        <v>30000000</v>
      </c>
      <c r="BA40" s="25">
        <f t="shared" si="50"/>
        <v>0</v>
      </c>
      <c r="BB40" s="25">
        <f t="shared" si="50"/>
        <v>0</v>
      </c>
      <c r="BC40" s="25">
        <f t="shared" si="50"/>
        <v>0</v>
      </c>
      <c r="BD40" s="25">
        <f t="shared" si="50"/>
        <v>0</v>
      </c>
      <c r="BE40" s="25">
        <f t="shared" si="50"/>
        <v>0</v>
      </c>
      <c r="BF40" s="25">
        <f t="shared" si="50"/>
        <v>0</v>
      </c>
      <c r="BG40" s="25">
        <f t="shared" si="50"/>
        <v>0</v>
      </c>
      <c r="BH40" s="25">
        <f t="shared" si="50"/>
        <v>0</v>
      </c>
      <c r="BI40" s="25">
        <f t="shared" si="50"/>
        <v>0</v>
      </c>
      <c r="BJ40" s="25">
        <f>+T40-AO40</f>
        <v>0</v>
      </c>
      <c r="BK40" s="25">
        <f t="shared" si="50"/>
        <v>0</v>
      </c>
      <c r="BL40" s="25">
        <f t="shared" si="50"/>
        <v>0</v>
      </c>
      <c r="BM40" s="25"/>
      <c r="BN40" s="25"/>
      <c r="BO40" s="25"/>
      <c r="BP40" s="25">
        <f t="shared" si="51"/>
        <v>0</v>
      </c>
      <c r="BQ40" s="26">
        <f t="shared" si="9"/>
        <v>0</v>
      </c>
      <c r="BR40" s="25">
        <f t="shared" si="42"/>
        <v>0</v>
      </c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6">
        <f t="shared" si="10"/>
        <v>1</v>
      </c>
      <c r="CL40" s="25">
        <f t="shared" si="43"/>
        <v>40000000</v>
      </c>
      <c r="CM40" s="25">
        <f t="shared" si="52"/>
        <v>0</v>
      </c>
      <c r="CN40" s="25">
        <f t="shared" si="44"/>
        <v>0</v>
      </c>
      <c r="CO40" s="25">
        <f t="shared" si="44"/>
        <v>40000000</v>
      </c>
      <c r="CP40" s="25">
        <f t="shared" si="44"/>
        <v>0</v>
      </c>
      <c r="CQ40" s="25">
        <f t="shared" si="44"/>
        <v>0</v>
      </c>
      <c r="CR40" s="25">
        <f t="shared" si="44"/>
        <v>0</v>
      </c>
      <c r="CS40" s="25">
        <f t="shared" si="53"/>
        <v>0</v>
      </c>
      <c r="CT40" s="25">
        <f t="shared" si="53"/>
        <v>0</v>
      </c>
      <c r="CU40" s="25">
        <f t="shared" si="53"/>
        <v>0</v>
      </c>
      <c r="CV40" s="25">
        <f t="shared" si="54"/>
        <v>0</v>
      </c>
      <c r="CW40" s="25">
        <f t="shared" si="54"/>
        <v>0</v>
      </c>
      <c r="CX40" s="25">
        <f t="shared" ref="CX40:CZ52" si="59">+T40-CD40</f>
        <v>0</v>
      </c>
      <c r="CY40" s="25">
        <f t="shared" si="59"/>
        <v>0</v>
      </c>
      <c r="CZ40" s="25">
        <f t="shared" si="59"/>
        <v>0</v>
      </c>
      <c r="DA40" s="25"/>
      <c r="DB40" s="25">
        <f>+X40-CH40</f>
        <v>0</v>
      </c>
      <c r="DC40" s="25">
        <f t="shared" si="58"/>
        <v>0</v>
      </c>
      <c r="DD40" s="25">
        <f>+Z40-CJ40</f>
        <v>0</v>
      </c>
      <c r="DF40" s="177"/>
      <c r="DG40" s="177"/>
      <c r="DH40" s="184">
        <v>40000000</v>
      </c>
      <c r="DI40" s="184">
        <v>0</v>
      </c>
      <c r="DJ40" s="177"/>
      <c r="DK40" s="177"/>
    </row>
    <row r="41" spans="1:115" ht="31.5" hidden="1" customHeight="1" x14ac:dyDescent="0.25">
      <c r="A41" s="192"/>
      <c r="B41" s="195"/>
      <c r="C41" s="21" t="s">
        <v>146</v>
      </c>
      <c r="D41" s="22" t="s">
        <v>147</v>
      </c>
      <c r="E41" s="23">
        <v>410</v>
      </c>
      <c r="F41" s="24" t="s">
        <v>148</v>
      </c>
      <c r="G41" s="25">
        <f t="shared" si="37"/>
        <v>70000000</v>
      </c>
      <c r="H41" s="25"/>
      <c r="I41" s="25"/>
      <c r="J41" s="25">
        <v>70000000</v>
      </c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6">
        <f t="shared" si="1"/>
        <v>0.14285714285714285</v>
      </c>
      <c r="AB41" s="25">
        <f t="shared" si="38"/>
        <v>10000000</v>
      </c>
      <c r="AC41" s="25"/>
      <c r="AD41" s="25"/>
      <c r="AE41" s="25">
        <f>+'[1]ENERO 2017'!$L$379</f>
        <v>10000000</v>
      </c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6">
        <f t="shared" si="3"/>
        <v>0.85714285714285721</v>
      </c>
      <c r="AW41" s="25">
        <f t="shared" si="39"/>
        <v>60000000</v>
      </c>
      <c r="AX41" s="25">
        <f t="shared" si="49"/>
        <v>0</v>
      </c>
      <c r="AY41" s="25">
        <f t="shared" si="40"/>
        <v>0</v>
      </c>
      <c r="AZ41" s="25">
        <f t="shared" si="40"/>
        <v>60000000</v>
      </c>
      <c r="BA41" s="25">
        <f t="shared" si="50"/>
        <v>0</v>
      </c>
      <c r="BB41" s="25">
        <f t="shared" si="50"/>
        <v>0</v>
      </c>
      <c r="BC41" s="25">
        <f t="shared" si="50"/>
        <v>0</v>
      </c>
      <c r="BD41" s="25">
        <f t="shared" si="50"/>
        <v>0</v>
      </c>
      <c r="BE41" s="25">
        <f t="shared" si="50"/>
        <v>0</v>
      </c>
      <c r="BF41" s="25">
        <f t="shared" si="50"/>
        <v>0</v>
      </c>
      <c r="BG41" s="25">
        <f t="shared" si="50"/>
        <v>0</v>
      </c>
      <c r="BH41" s="25">
        <f t="shared" si="50"/>
        <v>0</v>
      </c>
      <c r="BI41" s="25">
        <f t="shared" si="50"/>
        <v>0</v>
      </c>
      <c r="BJ41" s="25">
        <f>+T41-AO41</f>
        <v>0</v>
      </c>
      <c r="BK41" s="25">
        <f t="shared" si="50"/>
        <v>0</v>
      </c>
      <c r="BL41" s="25">
        <f t="shared" si="50"/>
        <v>0</v>
      </c>
      <c r="BM41" s="25"/>
      <c r="BN41" s="25"/>
      <c r="BO41" s="25"/>
      <c r="BP41" s="25">
        <f t="shared" si="51"/>
        <v>0</v>
      </c>
      <c r="BQ41" s="26">
        <f t="shared" si="9"/>
        <v>0</v>
      </c>
      <c r="BR41" s="25">
        <f t="shared" si="42"/>
        <v>0</v>
      </c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6">
        <f t="shared" si="10"/>
        <v>1</v>
      </c>
      <c r="CL41" s="25">
        <f t="shared" si="43"/>
        <v>70000000</v>
      </c>
      <c r="CM41" s="25">
        <f t="shared" si="52"/>
        <v>0</v>
      </c>
      <c r="CN41" s="25">
        <f t="shared" si="44"/>
        <v>0</v>
      </c>
      <c r="CO41" s="25">
        <f t="shared" si="44"/>
        <v>70000000</v>
      </c>
      <c r="CP41" s="25">
        <f t="shared" si="44"/>
        <v>0</v>
      </c>
      <c r="CQ41" s="25">
        <f t="shared" si="44"/>
        <v>0</v>
      </c>
      <c r="CR41" s="25">
        <f t="shared" si="44"/>
        <v>0</v>
      </c>
      <c r="CS41" s="25">
        <f t="shared" si="53"/>
        <v>0</v>
      </c>
      <c r="CT41" s="25">
        <f t="shared" si="53"/>
        <v>0</v>
      </c>
      <c r="CU41" s="25">
        <f t="shared" si="53"/>
        <v>0</v>
      </c>
      <c r="CV41" s="25">
        <f t="shared" si="54"/>
        <v>0</v>
      </c>
      <c r="CW41" s="25">
        <f t="shared" si="54"/>
        <v>0</v>
      </c>
      <c r="CX41" s="25">
        <f t="shared" si="59"/>
        <v>0</v>
      </c>
      <c r="CY41" s="25">
        <f t="shared" si="59"/>
        <v>0</v>
      </c>
      <c r="CZ41" s="25">
        <f t="shared" si="59"/>
        <v>0</v>
      </c>
      <c r="DA41" s="25"/>
      <c r="DB41" s="25">
        <f>+X41-CH41</f>
        <v>0</v>
      </c>
      <c r="DC41" s="25">
        <f t="shared" si="58"/>
        <v>0</v>
      </c>
      <c r="DD41" s="25">
        <f>+Z41-CJ41</f>
        <v>0</v>
      </c>
      <c r="DF41" s="177"/>
      <c r="DG41" s="177"/>
      <c r="DH41" s="184">
        <v>70000000</v>
      </c>
      <c r="DI41" s="184">
        <v>0</v>
      </c>
      <c r="DJ41" s="177"/>
      <c r="DK41" s="177"/>
    </row>
    <row r="42" spans="1:115" ht="23.25" hidden="1" customHeight="1" x14ac:dyDescent="0.25">
      <c r="A42" s="192"/>
      <c r="B42" s="195"/>
      <c r="C42" s="21" t="s">
        <v>149</v>
      </c>
      <c r="D42" s="22" t="s">
        <v>150</v>
      </c>
      <c r="E42" s="23">
        <v>410</v>
      </c>
      <c r="F42" s="24" t="s">
        <v>109</v>
      </c>
      <c r="G42" s="25">
        <f t="shared" si="37"/>
        <v>80000000</v>
      </c>
      <c r="H42" s="25"/>
      <c r="I42" s="25"/>
      <c r="J42" s="25">
        <v>80000000</v>
      </c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6">
        <f t="shared" si="1"/>
        <v>1</v>
      </c>
      <c r="AB42" s="25">
        <f t="shared" si="38"/>
        <v>80000000</v>
      </c>
      <c r="AC42" s="25"/>
      <c r="AD42" s="25"/>
      <c r="AE42" s="25">
        <f>+'[1]ENERO 2017'!$L$385</f>
        <v>80000000</v>
      </c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6">
        <f t="shared" si="3"/>
        <v>0</v>
      </c>
      <c r="AW42" s="25">
        <f t="shared" si="39"/>
        <v>0</v>
      </c>
      <c r="AX42" s="25">
        <f t="shared" si="49"/>
        <v>0</v>
      </c>
      <c r="AY42" s="25">
        <f t="shared" si="49"/>
        <v>0</v>
      </c>
      <c r="AZ42" s="25">
        <f t="shared" si="49"/>
        <v>0</v>
      </c>
      <c r="BA42" s="25">
        <f t="shared" si="50"/>
        <v>0</v>
      </c>
      <c r="BB42" s="25">
        <f t="shared" si="50"/>
        <v>0</v>
      </c>
      <c r="BC42" s="25">
        <f t="shared" si="50"/>
        <v>0</v>
      </c>
      <c r="BD42" s="25">
        <f t="shared" si="50"/>
        <v>0</v>
      </c>
      <c r="BE42" s="25">
        <f t="shared" si="50"/>
        <v>0</v>
      </c>
      <c r="BF42" s="25">
        <f t="shared" si="50"/>
        <v>0</v>
      </c>
      <c r="BG42" s="25">
        <f t="shared" si="50"/>
        <v>0</v>
      </c>
      <c r="BH42" s="25">
        <f t="shared" si="50"/>
        <v>0</v>
      </c>
      <c r="BI42" s="25">
        <f t="shared" si="50"/>
        <v>0</v>
      </c>
      <c r="BJ42" s="25">
        <f>+T42-AO42</f>
        <v>0</v>
      </c>
      <c r="BK42" s="25">
        <f t="shared" si="50"/>
        <v>0</v>
      </c>
      <c r="BL42" s="25">
        <f t="shared" si="50"/>
        <v>0</v>
      </c>
      <c r="BM42" s="25"/>
      <c r="BN42" s="25"/>
      <c r="BO42" s="25"/>
      <c r="BP42" s="25">
        <f t="shared" si="51"/>
        <v>0</v>
      </c>
      <c r="BQ42" s="26">
        <f t="shared" si="9"/>
        <v>7.2970750000000001E-2</v>
      </c>
      <c r="BR42" s="25">
        <f t="shared" si="42"/>
        <v>5837660</v>
      </c>
      <c r="BS42" s="25"/>
      <c r="BT42" s="25"/>
      <c r="BU42" s="25">
        <f>+'[1]ENERO 2017'!$H$383</f>
        <v>5837660</v>
      </c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6">
        <f t="shared" si="10"/>
        <v>0.92702925000000003</v>
      </c>
      <c r="CL42" s="25">
        <f t="shared" si="43"/>
        <v>74162340</v>
      </c>
      <c r="CM42" s="25">
        <f t="shared" si="52"/>
        <v>0</v>
      </c>
      <c r="CN42" s="25">
        <f t="shared" si="52"/>
        <v>0</v>
      </c>
      <c r="CO42" s="25">
        <f t="shared" si="52"/>
        <v>74162340</v>
      </c>
      <c r="CP42" s="25">
        <f t="shared" si="52"/>
        <v>0</v>
      </c>
      <c r="CQ42" s="25">
        <f t="shared" si="52"/>
        <v>0</v>
      </c>
      <c r="CR42" s="25">
        <f t="shared" si="52"/>
        <v>0</v>
      </c>
      <c r="CS42" s="25">
        <f t="shared" si="53"/>
        <v>0</v>
      </c>
      <c r="CT42" s="25">
        <f t="shared" si="53"/>
        <v>0</v>
      </c>
      <c r="CU42" s="25">
        <f t="shared" si="53"/>
        <v>0</v>
      </c>
      <c r="CV42" s="25">
        <f t="shared" si="54"/>
        <v>0</v>
      </c>
      <c r="CW42" s="25">
        <f t="shared" si="54"/>
        <v>0</v>
      </c>
      <c r="CX42" s="25">
        <f t="shared" si="59"/>
        <v>0</v>
      </c>
      <c r="CY42" s="25">
        <f t="shared" si="59"/>
        <v>0</v>
      </c>
      <c r="CZ42" s="25">
        <f t="shared" si="59"/>
        <v>0</v>
      </c>
      <c r="DA42" s="25"/>
      <c r="DB42" s="25">
        <f>+X42-CH42</f>
        <v>0</v>
      </c>
      <c r="DC42" s="25">
        <f t="shared" si="58"/>
        <v>0</v>
      </c>
      <c r="DD42" s="25">
        <f>+Z42-CJ42</f>
        <v>0</v>
      </c>
      <c r="DF42" s="177"/>
      <c r="DG42" s="177"/>
      <c r="DH42" s="184">
        <v>80000000</v>
      </c>
      <c r="DI42" s="184">
        <v>5837660</v>
      </c>
      <c r="DJ42" s="177"/>
      <c r="DK42" s="177"/>
    </row>
    <row r="43" spans="1:115" ht="33.75" hidden="1" customHeight="1" x14ac:dyDescent="0.25">
      <c r="A43" s="192"/>
      <c r="B43" s="194" t="s">
        <v>151</v>
      </c>
      <c r="C43" s="21" t="s">
        <v>152</v>
      </c>
      <c r="D43" s="22" t="s">
        <v>153</v>
      </c>
      <c r="E43" s="23">
        <v>410</v>
      </c>
      <c r="F43" s="24" t="s">
        <v>109</v>
      </c>
      <c r="G43" s="25">
        <f t="shared" si="37"/>
        <v>80000000</v>
      </c>
      <c r="H43" s="25"/>
      <c r="I43" s="25"/>
      <c r="J43" s="25">
        <v>80000000</v>
      </c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6">
        <f t="shared" si="1"/>
        <v>0</v>
      </c>
      <c r="AB43" s="25">
        <f t="shared" si="38"/>
        <v>0</v>
      </c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6">
        <f t="shared" si="3"/>
        <v>1</v>
      </c>
      <c r="AW43" s="25">
        <f t="shared" si="39"/>
        <v>80000000</v>
      </c>
      <c r="AX43" s="25">
        <f t="shared" si="49"/>
        <v>0</v>
      </c>
      <c r="AY43" s="25">
        <f t="shared" si="49"/>
        <v>0</v>
      </c>
      <c r="AZ43" s="25">
        <f t="shared" si="49"/>
        <v>80000000</v>
      </c>
      <c r="BA43" s="25">
        <f t="shared" si="50"/>
        <v>0</v>
      </c>
      <c r="BB43" s="25">
        <f t="shared" si="50"/>
        <v>0</v>
      </c>
      <c r="BC43" s="25">
        <f t="shared" si="50"/>
        <v>0</v>
      </c>
      <c r="BD43" s="25">
        <f t="shared" si="50"/>
        <v>0</v>
      </c>
      <c r="BE43" s="25">
        <f t="shared" si="50"/>
        <v>0</v>
      </c>
      <c r="BF43" s="25">
        <f t="shared" si="50"/>
        <v>0</v>
      </c>
      <c r="BG43" s="25">
        <f t="shared" si="50"/>
        <v>0</v>
      </c>
      <c r="BH43" s="25">
        <f t="shared" si="50"/>
        <v>0</v>
      </c>
      <c r="BI43" s="25">
        <f t="shared" si="50"/>
        <v>0</v>
      </c>
      <c r="BJ43" s="25">
        <f t="shared" si="50"/>
        <v>0</v>
      </c>
      <c r="BK43" s="25">
        <f t="shared" si="50"/>
        <v>0</v>
      </c>
      <c r="BL43" s="25">
        <f t="shared" si="50"/>
        <v>0</v>
      </c>
      <c r="BM43" s="25"/>
      <c r="BN43" s="25"/>
      <c r="BO43" s="25">
        <f t="shared" ref="BO43:BO61" si="60">Y43-AT43</f>
        <v>0</v>
      </c>
      <c r="BP43" s="25">
        <f t="shared" si="51"/>
        <v>0</v>
      </c>
      <c r="BQ43" s="26">
        <f t="shared" si="9"/>
        <v>0</v>
      </c>
      <c r="BR43" s="25">
        <f t="shared" si="42"/>
        <v>0</v>
      </c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6">
        <f t="shared" si="10"/>
        <v>1</v>
      </c>
      <c r="CL43" s="25">
        <f t="shared" si="43"/>
        <v>80000000</v>
      </c>
      <c r="CM43" s="25">
        <f t="shared" si="52"/>
        <v>0</v>
      </c>
      <c r="CN43" s="25">
        <f t="shared" si="52"/>
        <v>0</v>
      </c>
      <c r="CO43" s="25">
        <f t="shared" si="52"/>
        <v>80000000</v>
      </c>
      <c r="CP43" s="25">
        <f t="shared" si="52"/>
        <v>0</v>
      </c>
      <c r="CQ43" s="25">
        <f t="shared" si="52"/>
        <v>0</v>
      </c>
      <c r="CR43" s="25">
        <f t="shared" si="52"/>
        <v>0</v>
      </c>
      <c r="CS43" s="25">
        <f t="shared" si="53"/>
        <v>0</v>
      </c>
      <c r="CT43" s="25">
        <f t="shared" si="53"/>
        <v>0</v>
      </c>
      <c r="CU43" s="25">
        <f t="shared" si="53"/>
        <v>0</v>
      </c>
      <c r="CV43" s="25">
        <f t="shared" si="54"/>
        <v>0</v>
      </c>
      <c r="CW43" s="25">
        <f t="shared" si="54"/>
        <v>0</v>
      </c>
      <c r="CX43" s="25">
        <f t="shared" si="59"/>
        <v>0</v>
      </c>
      <c r="CY43" s="25">
        <f t="shared" si="59"/>
        <v>0</v>
      </c>
      <c r="CZ43" s="25">
        <f t="shared" si="59"/>
        <v>0</v>
      </c>
      <c r="DA43" s="25"/>
      <c r="DB43" s="25">
        <f t="shared" ref="DB43:DB52" si="61">+X43-CH43</f>
        <v>0</v>
      </c>
      <c r="DC43" s="25">
        <f t="shared" si="58"/>
        <v>0</v>
      </c>
      <c r="DD43" s="25">
        <f t="shared" ref="DD43:DD52" si="62">+Z43-CJ43</f>
        <v>0</v>
      </c>
      <c r="DF43" s="177"/>
      <c r="DG43" s="177"/>
      <c r="DH43" s="184">
        <v>80000000</v>
      </c>
      <c r="DI43" s="184">
        <v>0</v>
      </c>
      <c r="DJ43" s="177"/>
      <c r="DK43" s="177"/>
    </row>
    <row r="44" spans="1:115" ht="42" hidden="1" customHeight="1" x14ac:dyDescent="0.25">
      <c r="A44" s="192"/>
      <c r="B44" s="195"/>
      <c r="C44" s="21" t="s">
        <v>154</v>
      </c>
      <c r="D44" s="53" t="s">
        <v>155</v>
      </c>
      <c r="E44" s="23">
        <v>410</v>
      </c>
      <c r="F44" s="24" t="s">
        <v>156</v>
      </c>
      <c r="G44" s="25">
        <f t="shared" si="37"/>
        <v>35000000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58"/>
      <c r="Z44" s="58">
        <v>35000000</v>
      </c>
      <c r="AA44" s="26">
        <f t="shared" si="1"/>
        <v>5.7142857142857141E-2</v>
      </c>
      <c r="AB44" s="25">
        <f t="shared" si="38"/>
        <v>2000000</v>
      </c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>
        <f>+'[1]ENERO 2017'!$G$401</f>
        <v>2000000</v>
      </c>
      <c r="AV44" s="26">
        <f t="shared" si="3"/>
        <v>0.94285714285714284</v>
      </c>
      <c r="AW44" s="25">
        <f t="shared" si="39"/>
        <v>33000000</v>
      </c>
      <c r="AX44" s="25">
        <f t="shared" si="49"/>
        <v>0</v>
      </c>
      <c r="AY44" s="25">
        <f t="shared" si="49"/>
        <v>0</v>
      </c>
      <c r="AZ44" s="25">
        <f t="shared" si="49"/>
        <v>0</v>
      </c>
      <c r="BA44" s="25">
        <f t="shared" si="50"/>
        <v>0</v>
      </c>
      <c r="BB44" s="25">
        <f t="shared" si="50"/>
        <v>0</v>
      </c>
      <c r="BC44" s="25">
        <f t="shared" si="50"/>
        <v>0</v>
      </c>
      <c r="BD44" s="25">
        <f t="shared" si="50"/>
        <v>0</v>
      </c>
      <c r="BE44" s="25">
        <f t="shared" si="50"/>
        <v>0</v>
      </c>
      <c r="BF44" s="25">
        <f t="shared" si="50"/>
        <v>0</v>
      </c>
      <c r="BG44" s="25">
        <f t="shared" si="50"/>
        <v>0</v>
      </c>
      <c r="BH44" s="25">
        <f t="shared" si="50"/>
        <v>0</v>
      </c>
      <c r="BI44" s="25">
        <f t="shared" si="50"/>
        <v>0</v>
      </c>
      <c r="BJ44" s="25">
        <f t="shared" si="50"/>
        <v>0</v>
      </c>
      <c r="BK44" s="25">
        <f t="shared" si="50"/>
        <v>0</v>
      </c>
      <c r="BL44" s="25">
        <f t="shared" si="50"/>
        <v>0</v>
      </c>
      <c r="BM44" s="25"/>
      <c r="BN44" s="25"/>
      <c r="BO44" s="25">
        <f t="shared" si="60"/>
        <v>0</v>
      </c>
      <c r="BP44" s="25">
        <f t="shared" si="51"/>
        <v>33000000</v>
      </c>
      <c r="BQ44" s="26">
        <f t="shared" si="9"/>
        <v>0</v>
      </c>
      <c r="BR44" s="25">
        <f t="shared" si="42"/>
        <v>0</v>
      </c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6">
        <f t="shared" si="10"/>
        <v>1</v>
      </c>
      <c r="CL44" s="25">
        <f t="shared" si="43"/>
        <v>35000000</v>
      </c>
      <c r="CM44" s="25">
        <f t="shared" si="52"/>
        <v>0</v>
      </c>
      <c r="CN44" s="25">
        <f t="shared" si="52"/>
        <v>0</v>
      </c>
      <c r="CO44" s="25">
        <f t="shared" si="52"/>
        <v>0</v>
      </c>
      <c r="CP44" s="25">
        <f t="shared" si="52"/>
        <v>0</v>
      </c>
      <c r="CQ44" s="25">
        <f t="shared" si="52"/>
        <v>0</v>
      </c>
      <c r="CR44" s="25">
        <f t="shared" si="52"/>
        <v>0</v>
      </c>
      <c r="CS44" s="25">
        <f t="shared" si="53"/>
        <v>0</v>
      </c>
      <c r="CT44" s="25">
        <f t="shared" si="53"/>
        <v>0</v>
      </c>
      <c r="CU44" s="25">
        <f t="shared" si="53"/>
        <v>0</v>
      </c>
      <c r="CV44" s="25">
        <f t="shared" si="54"/>
        <v>0</v>
      </c>
      <c r="CW44" s="25">
        <f t="shared" si="54"/>
        <v>0</v>
      </c>
      <c r="CX44" s="25">
        <f t="shared" si="59"/>
        <v>0</v>
      </c>
      <c r="CY44" s="25">
        <f t="shared" si="59"/>
        <v>0</v>
      </c>
      <c r="CZ44" s="25">
        <f t="shared" si="59"/>
        <v>0</v>
      </c>
      <c r="DA44" s="25"/>
      <c r="DB44" s="25">
        <f t="shared" si="61"/>
        <v>0</v>
      </c>
      <c r="DC44" s="25">
        <f t="shared" si="58"/>
        <v>0</v>
      </c>
      <c r="DD44" s="25">
        <f t="shared" si="62"/>
        <v>35000000</v>
      </c>
      <c r="DF44" s="177"/>
      <c r="DG44" s="177"/>
      <c r="DH44" s="184">
        <v>35000000</v>
      </c>
      <c r="DI44" s="184">
        <v>0</v>
      </c>
      <c r="DJ44" s="177"/>
      <c r="DK44" s="177"/>
    </row>
    <row r="45" spans="1:115" ht="25.5" hidden="1" customHeight="1" x14ac:dyDescent="0.25">
      <c r="A45" s="192"/>
      <c r="B45" s="194" t="s">
        <v>157</v>
      </c>
      <c r="C45" s="21" t="s">
        <v>158</v>
      </c>
      <c r="D45" s="22" t="s">
        <v>159</v>
      </c>
      <c r="E45" s="23">
        <v>410</v>
      </c>
      <c r="F45" s="24" t="s">
        <v>109</v>
      </c>
      <c r="G45" s="25">
        <f t="shared" si="37"/>
        <v>2500000000</v>
      </c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>
        <v>2500000000</v>
      </c>
      <c r="S45" s="25"/>
      <c r="T45" s="25"/>
      <c r="U45" s="25"/>
      <c r="V45" s="25"/>
      <c r="W45" s="25"/>
      <c r="X45" s="25"/>
      <c r="Y45" s="58"/>
      <c r="Z45" s="58"/>
      <c r="AA45" s="26">
        <f t="shared" si="1"/>
        <v>0.3753901664</v>
      </c>
      <c r="AB45" s="25">
        <f t="shared" si="38"/>
        <v>938475416</v>
      </c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>
        <f>+'[1]ENERO 2017'!$O$413</f>
        <v>938475416</v>
      </c>
      <c r="AN45" s="25"/>
      <c r="AO45" s="25"/>
      <c r="AP45" s="25"/>
      <c r="AQ45" s="25"/>
      <c r="AR45" s="25"/>
      <c r="AS45" s="25"/>
      <c r="AT45" s="25"/>
      <c r="AU45" s="25"/>
      <c r="AV45" s="26">
        <f t="shared" si="3"/>
        <v>0.6246098336</v>
      </c>
      <c r="AW45" s="25">
        <f t="shared" si="39"/>
        <v>1561524584</v>
      </c>
      <c r="AX45" s="25">
        <f t="shared" si="49"/>
        <v>0</v>
      </c>
      <c r="AY45" s="25">
        <f t="shared" si="49"/>
        <v>0</v>
      </c>
      <c r="AZ45" s="25">
        <f t="shared" si="49"/>
        <v>0</v>
      </c>
      <c r="BA45" s="25">
        <f t="shared" si="50"/>
        <v>0</v>
      </c>
      <c r="BB45" s="25">
        <f t="shared" si="50"/>
        <v>0</v>
      </c>
      <c r="BC45" s="25">
        <f t="shared" si="50"/>
        <v>0</v>
      </c>
      <c r="BD45" s="25">
        <f t="shared" si="50"/>
        <v>0</v>
      </c>
      <c r="BE45" s="25">
        <f t="shared" si="50"/>
        <v>0</v>
      </c>
      <c r="BF45" s="25">
        <f t="shared" si="50"/>
        <v>0</v>
      </c>
      <c r="BG45" s="25">
        <f t="shared" si="50"/>
        <v>0</v>
      </c>
      <c r="BH45" s="25">
        <f t="shared" si="50"/>
        <v>1561524584</v>
      </c>
      <c r="BI45" s="25">
        <f t="shared" si="50"/>
        <v>0</v>
      </c>
      <c r="BJ45" s="25">
        <f t="shared" si="50"/>
        <v>0</v>
      </c>
      <c r="BK45" s="25">
        <f t="shared" si="50"/>
        <v>0</v>
      </c>
      <c r="BL45" s="25">
        <f t="shared" si="50"/>
        <v>0</v>
      </c>
      <c r="BM45" s="25"/>
      <c r="BN45" s="25">
        <f>+X45-AS45</f>
        <v>0</v>
      </c>
      <c r="BO45" s="25">
        <f t="shared" si="60"/>
        <v>0</v>
      </c>
      <c r="BP45" s="25">
        <f t="shared" si="51"/>
        <v>0</v>
      </c>
      <c r="BQ45" s="26">
        <f t="shared" si="9"/>
        <v>0.1126149548</v>
      </c>
      <c r="BR45" s="25">
        <f t="shared" si="42"/>
        <v>281537387</v>
      </c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>
        <f>+'[1]ENERO 2017'!$H$411</f>
        <v>281537387</v>
      </c>
      <c r="CD45" s="25"/>
      <c r="CE45" s="25"/>
      <c r="CF45" s="25"/>
      <c r="CG45" s="25"/>
      <c r="CH45" s="25"/>
      <c r="CI45" s="25"/>
      <c r="CJ45" s="25"/>
      <c r="CK45" s="26">
        <f t="shared" si="10"/>
        <v>0.88738504520000006</v>
      </c>
      <c r="CL45" s="25">
        <f t="shared" si="43"/>
        <v>2218462613</v>
      </c>
      <c r="CM45" s="25">
        <f t="shared" si="52"/>
        <v>0</v>
      </c>
      <c r="CN45" s="25">
        <f t="shared" si="52"/>
        <v>0</v>
      </c>
      <c r="CO45" s="25">
        <f t="shared" si="52"/>
        <v>0</v>
      </c>
      <c r="CP45" s="25">
        <f t="shared" si="52"/>
        <v>0</v>
      </c>
      <c r="CQ45" s="25">
        <f t="shared" si="52"/>
        <v>0</v>
      </c>
      <c r="CR45" s="25">
        <f t="shared" si="52"/>
        <v>0</v>
      </c>
      <c r="CS45" s="25">
        <f t="shared" si="53"/>
        <v>0</v>
      </c>
      <c r="CT45" s="25">
        <f t="shared" si="53"/>
        <v>0</v>
      </c>
      <c r="CU45" s="25">
        <f t="shared" si="53"/>
        <v>0</v>
      </c>
      <c r="CV45" s="25">
        <f t="shared" si="54"/>
        <v>0</v>
      </c>
      <c r="CW45" s="25">
        <f t="shared" si="54"/>
        <v>2218462613</v>
      </c>
      <c r="CX45" s="25">
        <f t="shared" si="59"/>
        <v>0</v>
      </c>
      <c r="CY45" s="25">
        <f t="shared" si="59"/>
        <v>0</v>
      </c>
      <c r="CZ45" s="25">
        <f t="shared" si="59"/>
        <v>0</v>
      </c>
      <c r="DA45" s="25"/>
      <c r="DB45" s="25">
        <f t="shared" si="61"/>
        <v>0</v>
      </c>
      <c r="DC45" s="25">
        <f t="shared" si="58"/>
        <v>0</v>
      </c>
      <c r="DD45" s="25">
        <f t="shared" si="62"/>
        <v>0</v>
      </c>
      <c r="DF45" s="177"/>
      <c r="DG45" s="177"/>
      <c r="DH45" s="184">
        <v>2500000000</v>
      </c>
      <c r="DI45" s="184">
        <v>281537387</v>
      </c>
      <c r="DJ45" s="177"/>
      <c r="DK45" s="177"/>
    </row>
    <row r="46" spans="1:115" ht="41.25" hidden="1" customHeight="1" x14ac:dyDescent="0.25">
      <c r="A46" s="192"/>
      <c r="B46" s="195"/>
      <c r="C46" s="21" t="s">
        <v>160</v>
      </c>
      <c r="D46" s="22" t="s">
        <v>161</v>
      </c>
      <c r="E46" s="23">
        <v>410</v>
      </c>
      <c r="F46" s="24" t="s">
        <v>109</v>
      </c>
      <c r="G46" s="25">
        <f t="shared" si="37"/>
        <v>50000000</v>
      </c>
      <c r="H46" s="25"/>
      <c r="I46" s="25">
        <v>50000000</v>
      </c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58"/>
      <c r="Z46" s="58"/>
      <c r="AA46" s="26">
        <f t="shared" si="1"/>
        <v>1</v>
      </c>
      <c r="AB46" s="25">
        <f t="shared" si="38"/>
        <v>50000000</v>
      </c>
      <c r="AC46" s="25"/>
      <c r="AD46" s="25">
        <f>+'[1]ENERO 2017'!$K$448</f>
        <v>50000000</v>
      </c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6">
        <f t="shared" si="3"/>
        <v>0</v>
      </c>
      <c r="AW46" s="25">
        <f t="shared" si="39"/>
        <v>0</v>
      </c>
      <c r="AX46" s="25">
        <f t="shared" si="49"/>
        <v>0</v>
      </c>
      <c r="AY46" s="25">
        <f t="shared" si="49"/>
        <v>0</v>
      </c>
      <c r="AZ46" s="25">
        <f t="shared" si="49"/>
        <v>0</v>
      </c>
      <c r="BA46" s="25">
        <f t="shared" si="50"/>
        <v>0</v>
      </c>
      <c r="BB46" s="25">
        <f t="shared" si="50"/>
        <v>0</v>
      </c>
      <c r="BC46" s="25">
        <f t="shared" si="50"/>
        <v>0</v>
      </c>
      <c r="BD46" s="25">
        <f t="shared" si="50"/>
        <v>0</v>
      </c>
      <c r="BE46" s="25">
        <f>+O46-AK46</f>
        <v>0</v>
      </c>
      <c r="BF46" s="25">
        <f>+P46-AL46</f>
        <v>0</v>
      </c>
      <c r="BG46" s="25">
        <f t="shared" si="50"/>
        <v>0</v>
      </c>
      <c r="BH46" s="25">
        <f t="shared" si="50"/>
        <v>0</v>
      </c>
      <c r="BI46" s="25">
        <f t="shared" si="50"/>
        <v>0</v>
      </c>
      <c r="BJ46" s="25">
        <f t="shared" si="50"/>
        <v>0</v>
      </c>
      <c r="BK46" s="25">
        <f t="shared" si="50"/>
        <v>0</v>
      </c>
      <c r="BL46" s="25">
        <f t="shared" si="50"/>
        <v>0</v>
      </c>
      <c r="BM46" s="25"/>
      <c r="BN46" s="25">
        <f>+X46-AS46</f>
        <v>0</v>
      </c>
      <c r="BO46" s="25">
        <f t="shared" si="60"/>
        <v>0</v>
      </c>
      <c r="BP46" s="25">
        <f t="shared" si="51"/>
        <v>0</v>
      </c>
      <c r="BQ46" s="26">
        <f t="shared" si="9"/>
        <v>1</v>
      </c>
      <c r="BR46" s="25">
        <f t="shared" si="42"/>
        <v>50000000</v>
      </c>
      <c r="BS46" s="25"/>
      <c r="BT46" s="25">
        <f>+'[1]ENERO 2017'!$H$446</f>
        <v>50000000</v>
      </c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6">
        <f t="shared" si="10"/>
        <v>0</v>
      </c>
      <c r="CL46" s="25">
        <f t="shared" si="43"/>
        <v>0</v>
      </c>
      <c r="CM46" s="25">
        <f t="shared" si="52"/>
        <v>0</v>
      </c>
      <c r="CN46" s="25">
        <f t="shared" si="52"/>
        <v>0</v>
      </c>
      <c r="CO46" s="25">
        <f t="shared" si="52"/>
        <v>0</v>
      </c>
      <c r="CP46" s="25">
        <f t="shared" si="52"/>
        <v>0</v>
      </c>
      <c r="CQ46" s="25">
        <f t="shared" si="52"/>
        <v>0</v>
      </c>
      <c r="CR46" s="25">
        <f t="shared" si="52"/>
        <v>0</v>
      </c>
      <c r="CS46" s="25">
        <f t="shared" si="53"/>
        <v>0</v>
      </c>
      <c r="CT46" s="25">
        <f t="shared" si="53"/>
        <v>0</v>
      </c>
      <c r="CU46" s="25">
        <f t="shared" si="53"/>
        <v>0</v>
      </c>
      <c r="CV46" s="25">
        <f t="shared" si="54"/>
        <v>0</v>
      </c>
      <c r="CW46" s="25">
        <f t="shared" si="54"/>
        <v>0</v>
      </c>
      <c r="CX46" s="25">
        <f t="shared" si="59"/>
        <v>0</v>
      </c>
      <c r="CY46" s="25">
        <f t="shared" si="59"/>
        <v>0</v>
      </c>
      <c r="CZ46" s="25">
        <f t="shared" si="59"/>
        <v>0</v>
      </c>
      <c r="DA46" s="25"/>
      <c r="DB46" s="25">
        <f t="shared" si="61"/>
        <v>0</v>
      </c>
      <c r="DC46" s="25">
        <f t="shared" si="58"/>
        <v>0</v>
      </c>
      <c r="DD46" s="25">
        <f t="shared" si="62"/>
        <v>0</v>
      </c>
      <c r="DF46" s="177"/>
      <c r="DG46" s="177"/>
      <c r="DH46" s="184">
        <v>50000000</v>
      </c>
      <c r="DI46" s="184">
        <v>50000000</v>
      </c>
      <c r="DJ46" s="177"/>
      <c r="DK46" s="177"/>
    </row>
    <row r="47" spans="1:115" ht="24" hidden="1" customHeight="1" x14ac:dyDescent="0.25">
      <c r="A47" s="192"/>
      <c r="B47" s="196"/>
      <c r="C47" s="21" t="s">
        <v>162</v>
      </c>
      <c r="D47" s="22" t="s">
        <v>163</v>
      </c>
      <c r="E47" s="23">
        <v>410</v>
      </c>
      <c r="F47" s="24" t="s">
        <v>109</v>
      </c>
      <c r="G47" s="25">
        <f t="shared" si="37"/>
        <v>0</v>
      </c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58"/>
      <c r="Z47" s="58"/>
      <c r="AA47" s="26" t="e">
        <f t="shared" si="1"/>
        <v>#DIV/0!</v>
      </c>
      <c r="AB47" s="25">
        <f t="shared" si="38"/>
        <v>0</v>
      </c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6" t="e">
        <f t="shared" si="3"/>
        <v>#DIV/0!</v>
      </c>
      <c r="AW47" s="25">
        <f t="shared" si="39"/>
        <v>0</v>
      </c>
      <c r="AX47" s="25">
        <f t="shared" si="49"/>
        <v>0</v>
      </c>
      <c r="AY47" s="25">
        <f t="shared" si="49"/>
        <v>0</v>
      </c>
      <c r="AZ47" s="25">
        <f t="shared" si="49"/>
        <v>0</v>
      </c>
      <c r="BA47" s="25">
        <f t="shared" ref="BA47:BE61" si="63">+K47-AF47</f>
        <v>0</v>
      </c>
      <c r="BB47" s="25">
        <f t="shared" si="63"/>
        <v>0</v>
      </c>
      <c r="BC47" s="25">
        <f t="shared" si="63"/>
        <v>0</v>
      </c>
      <c r="BD47" s="25">
        <f t="shared" si="63"/>
        <v>0</v>
      </c>
      <c r="BE47" s="25">
        <f>+O47-AK47</f>
        <v>0</v>
      </c>
      <c r="BF47" s="25">
        <f>+P47-AL47</f>
        <v>0</v>
      </c>
      <c r="BG47" s="25">
        <f t="shared" ref="BG47:BJ61" si="64">+Q47-AL47</f>
        <v>0</v>
      </c>
      <c r="BH47" s="25">
        <f t="shared" si="64"/>
        <v>0</v>
      </c>
      <c r="BI47" s="25">
        <f t="shared" si="64"/>
        <v>0</v>
      </c>
      <c r="BJ47" s="25"/>
      <c r="BK47" s="25">
        <f t="shared" ref="BK47:BL61" si="65">+U47-AP47</f>
        <v>0</v>
      </c>
      <c r="BL47" s="25">
        <f t="shared" si="65"/>
        <v>0</v>
      </c>
      <c r="BM47" s="25"/>
      <c r="BN47" s="25"/>
      <c r="BO47" s="25">
        <f t="shared" si="60"/>
        <v>0</v>
      </c>
      <c r="BP47" s="25">
        <f t="shared" si="51"/>
        <v>0</v>
      </c>
      <c r="BQ47" s="26" t="e">
        <f t="shared" si="9"/>
        <v>#DIV/0!</v>
      </c>
      <c r="BR47" s="25">
        <f t="shared" si="42"/>
        <v>0</v>
      </c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6" t="e">
        <f t="shared" si="10"/>
        <v>#DIV/0!</v>
      </c>
      <c r="CL47" s="25">
        <f t="shared" si="43"/>
        <v>0</v>
      </c>
      <c r="CM47" s="25">
        <f t="shared" si="52"/>
        <v>0</v>
      </c>
      <c r="CN47" s="25">
        <f t="shared" si="52"/>
        <v>0</v>
      </c>
      <c r="CO47" s="25">
        <f t="shared" si="52"/>
        <v>0</v>
      </c>
      <c r="CP47" s="25">
        <f t="shared" si="52"/>
        <v>0</v>
      </c>
      <c r="CQ47" s="25">
        <f t="shared" si="52"/>
        <v>0</v>
      </c>
      <c r="CR47" s="25">
        <f t="shared" si="52"/>
        <v>0</v>
      </c>
      <c r="CS47" s="25">
        <f t="shared" ref="CS47:CU52" si="66">+N47-BY47</f>
        <v>0</v>
      </c>
      <c r="CT47" s="25">
        <f t="shared" si="66"/>
        <v>0</v>
      </c>
      <c r="CU47" s="25">
        <f t="shared" si="66"/>
        <v>0</v>
      </c>
      <c r="CV47" s="25">
        <f t="shared" si="54"/>
        <v>0</v>
      </c>
      <c r="CW47" s="25">
        <f t="shared" si="54"/>
        <v>0</v>
      </c>
      <c r="CX47" s="25">
        <f t="shared" si="59"/>
        <v>0</v>
      </c>
      <c r="CY47" s="25">
        <f t="shared" si="59"/>
        <v>0</v>
      </c>
      <c r="CZ47" s="25">
        <f t="shared" si="59"/>
        <v>0</v>
      </c>
      <c r="DA47" s="25"/>
      <c r="DB47" s="25">
        <f t="shared" si="61"/>
        <v>0</v>
      </c>
      <c r="DC47" s="25">
        <f t="shared" si="58"/>
        <v>0</v>
      </c>
      <c r="DD47" s="25">
        <f t="shared" si="62"/>
        <v>0</v>
      </c>
      <c r="DF47" s="177"/>
      <c r="DG47" s="177"/>
      <c r="DH47" s="184">
        <v>0</v>
      </c>
      <c r="DI47" s="184">
        <v>0</v>
      </c>
      <c r="DJ47" s="177"/>
      <c r="DK47" s="177"/>
    </row>
    <row r="48" spans="1:115" ht="21" hidden="1" customHeight="1" x14ac:dyDescent="0.25">
      <c r="A48" s="192"/>
      <c r="B48" s="194" t="s">
        <v>164</v>
      </c>
      <c r="C48" s="21" t="s">
        <v>165</v>
      </c>
      <c r="D48" s="22" t="s">
        <v>166</v>
      </c>
      <c r="E48" s="23">
        <v>410</v>
      </c>
      <c r="F48" s="24" t="s">
        <v>109</v>
      </c>
      <c r="G48" s="25">
        <f t="shared" si="37"/>
        <v>0</v>
      </c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58"/>
      <c r="Z48" s="58"/>
      <c r="AA48" s="26" t="e">
        <f t="shared" si="1"/>
        <v>#DIV/0!</v>
      </c>
      <c r="AB48" s="25">
        <f t="shared" si="38"/>
        <v>0</v>
      </c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6" t="e">
        <f t="shared" si="3"/>
        <v>#DIV/0!</v>
      </c>
      <c r="AW48" s="25">
        <f t="shared" si="39"/>
        <v>0</v>
      </c>
      <c r="AX48" s="25">
        <f t="shared" si="49"/>
        <v>0</v>
      </c>
      <c r="AY48" s="25">
        <f t="shared" si="49"/>
        <v>0</v>
      </c>
      <c r="AZ48" s="25">
        <f t="shared" si="49"/>
        <v>0</v>
      </c>
      <c r="BA48" s="25">
        <f t="shared" si="63"/>
        <v>0</v>
      </c>
      <c r="BB48" s="25">
        <f t="shared" si="63"/>
        <v>0</v>
      </c>
      <c r="BC48" s="25">
        <f t="shared" si="63"/>
        <v>0</v>
      </c>
      <c r="BD48" s="25">
        <f t="shared" si="63"/>
        <v>0</v>
      </c>
      <c r="BE48" s="25">
        <f t="shared" si="63"/>
        <v>0</v>
      </c>
      <c r="BF48" s="25">
        <f t="shared" ref="BF48:BF61" si="67">+P48-AL48</f>
        <v>0</v>
      </c>
      <c r="BG48" s="25">
        <f t="shared" si="64"/>
        <v>0</v>
      </c>
      <c r="BH48" s="25">
        <f t="shared" si="64"/>
        <v>0</v>
      </c>
      <c r="BI48" s="25">
        <f t="shared" si="64"/>
        <v>0</v>
      </c>
      <c r="BJ48" s="25">
        <f>+T48-AO48</f>
        <v>0</v>
      </c>
      <c r="BK48" s="25">
        <f t="shared" si="65"/>
        <v>0</v>
      </c>
      <c r="BL48" s="25">
        <f t="shared" si="65"/>
        <v>0</v>
      </c>
      <c r="BM48" s="25"/>
      <c r="BN48" s="25">
        <f>+X48-AS48</f>
        <v>0</v>
      </c>
      <c r="BO48" s="25">
        <f t="shared" si="60"/>
        <v>0</v>
      </c>
      <c r="BP48" s="25">
        <f t="shared" si="51"/>
        <v>0</v>
      </c>
      <c r="BQ48" s="26" t="e">
        <f t="shared" si="9"/>
        <v>#DIV/0!</v>
      </c>
      <c r="BR48" s="25">
        <f t="shared" si="42"/>
        <v>0</v>
      </c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6" t="e">
        <f t="shared" si="10"/>
        <v>#DIV/0!</v>
      </c>
      <c r="CL48" s="25">
        <f t="shared" si="43"/>
        <v>0</v>
      </c>
      <c r="CM48" s="25">
        <f t="shared" si="52"/>
        <v>0</v>
      </c>
      <c r="CN48" s="25">
        <f t="shared" si="52"/>
        <v>0</v>
      </c>
      <c r="CO48" s="25">
        <f t="shared" si="52"/>
        <v>0</v>
      </c>
      <c r="CP48" s="25">
        <f t="shared" si="52"/>
        <v>0</v>
      </c>
      <c r="CQ48" s="25">
        <f t="shared" si="52"/>
        <v>0</v>
      </c>
      <c r="CR48" s="25">
        <f t="shared" si="52"/>
        <v>0</v>
      </c>
      <c r="CS48" s="25">
        <f t="shared" si="66"/>
        <v>0</v>
      </c>
      <c r="CT48" s="25">
        <f t="shared" si="66"/>
        <v>0</v>
      </c>
      <c r="CU48" s="25">
        <f t="shared" si="66"/>
        <v>0</v>
      </c>
      <c r="CV48" s="25">
        <f t="shared" si="54"/>
        <v>0</v>
      </c>
      <c r="CW48" s="25">
        <f t="shared" si="54"/>
        <v>0</v>
      </c>
      <c r="CX48" s="25">
        <f t="shared" si="59"/>
        <v>0</v>
      </c>
      <c r="CY48" s="25">
        <f t="shared" si="59"/>
        <v>0</v>
      </c>
      <c r="CZ48" s="25">
        <f t="shared" si="59"/>
        <v>0</v>
      </c>
      <c r="DA48" s="25"/>
      <c r="DB48" s="25">
        <f t="shared" si="61"/>
        <v>0</v>
      </c>
      <c r="DC48" s="25">
        <f t="shared" si="58"/>
        <v>0</v>
      </c>
      <c r="DD48" s="25">
        <f t="shared" si="62"/>
        <v>0</v>
      </c>
      <c r="DF48" s="177"/>
      <c r="DG48" s="177"/>
      <c r="DH48" s="184">
        <v>0</v>
      </c>
      <c r="DI48" s="184">
        <v>0</v>
      </c>
      <c r="DJ48" s="177"/>
      <c r="DK48" s="177"/>
    </row>
    <row r="49" spans="1:115" ht="30.75" hidden="1" thickTop="1" x14ac:dyDescent="0.25">
      <c r="A49" s="192"/>
      <c r="B49" s="195"/>
      <c r="C49" s="21" t="s">
        <v>167</v>
      </c>
      <c r="D49" s="22" t="s">
        <v>168</v>
      </c>
      <c r="E49" s="23">
        <v>410</v>
      </c>
      <c r="F49" s="24" t="s">
        <v>109</v>
      </c>
      <c r="G49" s="25">
        <f t="shared" si="37"/>
        <v>0</v>
      </c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58"/>
      <c r="Z49" s="58"/>
      <c r="AA49" s="26" t="e">
        <f t="shared" si="1"/>
        <v>#DIV/0!</v>
      </c>
      <c r="AB49" s="25">
        <f t="shared" si="38"/>
        <v>0</v>
      </c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6" t="e">
        <f t="shared" si="3"/>
        <v>#DIV/0!</v>
      </c>
      <c r="AW49" s="25">
        <f t="shared" si="39"/>
        <v>0</v>
      </c>
      <c r="AX49" s="25">
        <f t="shared" si="49"/>
        <v>0</v>
      </c>
      <c r="AY49" s="25">
        <f t="shared" si="49"/>
        <v>0</v>
      </c>
      <c r="AZ49" s="25">
        <f t="shared" si="49"/>
        <v>0</v>
      </c>
      <c r="BA49" s="25">
        <f t="shared" si="63"/>
        <v>0</v>
      </c>
      <c r="BB49" s="25">
        <f t="shared" si="63"/>
        <v>0</v>
      </c>
      <c r="BC49" s="25">
        <f t="shared" si="63"/>
        <v>0</v>
      </c>
      <c r="BD49" s="25">
        <f t="shared" si="63"/>
        <v>0</v>
      </c>
      <c r="BE49" s="25">
        <f t="shared" si="63"/>
        <v>0</v>
      </c>
      <c r="BF49" s="25">
        <f t="shared" si="67"/>
        <v>0</v>
      </c>
      <c r="BG49" s="25">
        <f t="shared" si="64"/>
        <v>0</v>
      </c>
      <c r="BH49" s="25">
        <f t="shared" si="64"/>
        <v>0</v>
      </c>
      <c r="BI49" s="25">
        <f t="shared" si="64"/>
        <v>0</v>
      </c>
      <c r="BJ49" s="25">
        <f>+T49-AO49</f>
        <v>0</v>
      </c>
      <c r="BK49" s="25">
        <f t="shared" si="65"/>
        <v>0</v>
      </c>
      <c r="BL49" s="25">
        <f t="shared" si="65"/>
        <v>0</v>
      </c>
      <c r="BM49" s="25"/>
      <c r="BN49" s="25"/>
      <c r="BO49" s="25">
        <f t="shared" si="60"/>
        <v>0</v>
      </c>
      <c r="BP49" s="25">
        <f t="shared" si="51"/>
        <v>0</v>
      </c>
      <c r="BQ49" s="26" t="e">
        <f t="shared" si="9"/>
        <v>#DIV/0!</v>
      </c>
      <c r="BR49" s="25">
        <f t="shared" si="42"/>
        <v>0</v>
      </c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6" t="e">
        <f t="shared" si="10"/>
        <v>#DIV/0!</v>
      </c>
      <c r="CL49" s="25">
        <f t="shared" si="43"/>
        <v>0</v>
      </c>
      <c r="CM49" s="25">
        <f t="shared" si="52"/>
        <v>0</v>
      </c>
      <c r="CN49" s="25">
        <f t="shared" si="52"/>
        <v>0</v>
      </c>
      <c r="CO49" s="25">
        <f t="shared" si="52"/>
        <v>0</v>
      </c>
      <c r="CP49" s="25">
        <f t="shared" si="52"/>
        <v>0</v>
      </c>
      <c r="CQ49" s="25">
        <f t="shared" si="52"/>
        <v>0</v>
      </c>
      <c r="CR49" s="25">
        <f t="shared" si="52"/>
        <v>0</v>
      </c>
      <c r="CS49" s="25">
        <f t="shared" si="66"/>
        <v>0</v>
      </c>
      <c r="CT49" s="25">
        <f t="shared" si="66"/>
        <v>0</v>
      </c>
      <c r="CU49" s="25">
        <f t="shared" si="66"/>
        <v>0</v>
      </c>
      <c r="CV49" s="25">
        <f t="shared" si="54"/>
        <v>0</v>
      </c>
      <c r="CW49" s="25">
        <f t="shared" si="54"/>
        <v>0</v>
      </c>
      <c r="CX49" s="25">
        <f t="shared" si="59"/>
        <v>0</v>
      </c>
      <c r="CY49" s="25">
        <f t="shared" si="59"/>
        <v>0</v>
      </c>
      <c r="CZ49" s="25">
        <f t="shared" si="59"/>
        <v>0</v>
      </c>
      <c r="DA49" s="25"/>
      <c r="DB49" s="25">
        <f t="shared" si="61"/>
        <v>0</v>
      </c>
      <c r="DC49" s="25">
        <f t="shared" si="58"/>
        <v>0</v>
      </c>
      <c r="DD49" s="25">
        <f t="shared" si="62"/>
        <v>0</v>
      </c>
      <c r="DF49" s="177"/>
      <c r="DG49" s="177"/>
      <c r="DH49" s="184">
        <v>0</v>
      </c>
      <c r="DI49" s="184">
        <v>0</v>
      </c>
      <c r="DJ49" s="177"/>
      <c r="DK49" s="177"/>
    </row>
    <row r="50" spans="1:115" ht="22.5" hidden="1" customHeight="1" x14ac:dyDescent="0.25">
      <c r="A50" s="192"/>
      <c r="B50" s="195"/>
      <c r="C50" s="21" t="s">
        <v>169</v>
      </c>
      <c r="D50" s="22" t="s">
        <v>170</v>
      </c>
      <c r="E50" s="23">
        <v>410</v>
      </c>
      <c r="F50" s="24" t="s">
        <v>109</v>
      </c>
      <c r="G50" s="25">
        <f t="shared" si="37"/>
        <v>0</v>
      </c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58"/>
      <c r="Z50" s="58"/>
      <c r="AA50" s="26" t="e">
        <f t="shared" si="1"/>
        <v>#DIV/0!</v>
      </c>
      <c r="AB50" s="25">
        <f t="shared" si="38"/>
        <v>0</v>
      </c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6" t="e">
        <f t="shared" si="3"/>
        <v>#DIV/0!</v>
      </c>
      <c r="AW50" s="25">
        <f t="shared" si="39"/>
        <v>0</v>
      </c>
      <c r="AX50" s="25">
        <f t="shared" si="49"/>
        <v>0</v>
      </c>
      <c r="AY50" s="25">
        <f t="shared" si="49"/>
        <v>0</v>
      </c>
      <c r="AZ50" s="25">
        <f t="shared" si="49"/>
        <v>0</v>
      </c>
      <c r="BA50" s="25">
        <f t="shared" si="63"/>
        <v>0</v>
      </c>
      <c r="BB50" s="25">
        <f t="shared" si="63"/>
        <v>0</v>
      </c>
      <c r="BC50" s="25">
        <f t="shared" si="63"/>
        <v>0</v>
      </c>
      <c r="BD50" s="25">
        <f t="shared" si="63"/>
        <v>0</v>
      </c>
      <c r="BE50" s="25">
        <f t="shared" si="63"/>
        <v>0</v>
      </c>
      <c r="BF50" s="25">
        <f t="shared" si="67"/>
        <v>0</v>
      </c>
      <c r="BG50" s="25">
        <f t="shared" si="64"/>
        <v>0</v>
      </c>
      <c r="BH50" s="25">
        <f t="shared" si="64"/>
        <v>0</v>
      </c>
      <c r="BI50" s="25">
        <f t="shared" si="64"/>
        <v>0</v>
      </c>
      <c r="BJ50" s="25"/>
      <c r="BK50" s="25">
        <f t="shared" si="65"/>
        <v>0</v>
      </c>
      <c r="BL50" s="25">
        <f t="shared" si="65"/>
        <v>0</v>
      </c>
      <c r="BM50" s="25"/>
      <c r="BN50" s="25"/>
      <c r="BO50" s="25">
        <f t="shared" si="60"/>
        <v>0</v>
      </c>
      <c r="BP50" s="25">
        <f t="shared" si="51"/>
        <v>0</v>
      </c>
      <c r="BQ50" s="26" t="e">
        <f t="shared" si="9"/>
        <v>#DIV/0!</v>
      </c>
      <c r="BR50" s="25">
        <f t="shared" si="42"/>
        <v>0</v>
      </c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6" t="e">
        <f t="shared" si="10"/>
        <v>#DIV/0!</v>
      </c>
      <c r="CL50" s="25">
        <f t="shared" si="43"/>
        <v>0</v>
      </c>
      <c r="CM50" s="25">
        <f t="shared" si="52"/>
        <v>0</v>
      </c>
      <c r="CN50" s="25">
        <f t="shared" si="52"/>
        <v>0</v>
      </c>
      <c r="CO50" s="25">
        <f t="shared" si="52"/>
        <v>0</v>
      </c>
      <c r="CP50" s="25">
        <f t="shared" si="52"/>
        <v>0</v>
      </c>
      <c r="CQ50" s="25">
        <f t="shared" si="52"/>
        <v>0</v>
      </c>
      <c r="CR50" s="25">
        <f t="shared" si="52"/>
        <v>0</v>
      </c>
      <c r="CS50" s="25">
        <f t="shared" si="66"/>
        <v>0</v>
      </c>
      <c r="CT50" s="25">
        <f t="shared" si="66"/>
        <v>0</v>
      </c>
      <c r="CU50" s="25">
        <f t="shared" si="66"/>
        <v>0</v>
      </c>
      <c r="CV50" s="25">
        <f>+Q50-CB50</f>
        <v>0</v>
      </c>
      <c r="CW50" s="25">
        <f>+R50-CC50</f>
        <v>0</v>
      </c>
      <c r="CX50" s="25">
        <f t="shared" si="59"/>
        <v>0</v>
      </c>
      <c r="CY50" s="25">
        <f t="shared" si="59"/>
        <v>0</v>
      </c>
      <c r="CZ50" s="25">
        <f t="shared" si="59"/>
        <v>0</v>
      </c>
      <c r="DA50" s="25"/>
      <c r="DB50" s="25">
        <f t="shared" si="61"/>
        <v>0</v>
      </c>
      <c r="DC50" s="25">
        <f t="shared" si="58"/>
        <v>0</v>
      </c>
      <c r="DD50" s="25">
        <f t="shared" si="62"/>
        <v>0</v>
      </c>
      <c r="DF50" s="177"/>
      <c r="DG50" s="177"/>
      <c r="DH50" s="184">
        <v>0</v>
      </c>
      <c r="DI50" s="184">
        <v>0</v>
      </c>
      <c r="DJ50" s="177"/>
      <c r="DK50" s="177"/>
    </row>
    <row r="51" spans="1:115" ht="36" hidden="1" customHeight="1" x14ac:dyDescent="0.25">
      <c r="A51" s="192"/>
      <c r="B51" s="196"/>
      <c r="C51" s="21" t="s">
        <v>171</v>
      </c>
      <c r="D51" s="22" t="s">
        <v>172</v>
      </c>
      <c r="E51" s="23">
        <v>410</v>
      </c>
      <c r="F51" s="24" t="s">
        <v>109</v>
      </c>
      <c r="G51" s="25">
        <f t="shared" si="37"/>
        <v>0</v>
      </c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58"/>
      <c r="Z51" s="58"/>
      <c r="AA51" s="26" t="e">
        <f t="shared" si="1"/>
        <v>#DIV/0!</v>
      </c>
      <c r="AB51" s="25">
        <f t="shared" si="38"/>
        <v>0</v>
      </c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6" t="e">
        <f t="shared" si="3"/>
        <v>#DIV/0!</v>
      </c>
      <c r="AW51" s="25">
        <f t="shared" si="39"/>
        <v>0</v>
      </c>
      <c r="AX51" s="25">
        <f t="shared" si="49"/>
        <v>0</v>
      </c>
      <c r="AY51" s="25">
        <f t="shared" si="49"/>
        <v>0</v>
      </c>
      <c r="AZ51" s="25">
        <f t="shared" si="49"/>
        <v>0</v>
      </c>
      <c r="BA51" s="25">
        <f t="shared" si="63"/>
        <v>0</v>
      </c>
      <c r="BB51" s="25">
        <f t="shared" si="63"/>
        <v>0</v>
      </c>
      <c r="BC51" s="25">
        <f t="shared" si="63"/>
        <v>0</v>
      </c>
      <c r="BD51" s="25">
        <f t="shared" si="63"/>
        <v>0</v>
      </c>
      <c r="BE51" s="25">
        <f t="shared" si="63"/>
        <v>0</v>
      </c>
      <c r="BF51" s="25">
        <f t="shared" si="67"/>
        <v>0</v>
      </c>
      <c r="BG51" s="25">
        <f t="shared" si="64"/>
        <v>0</v>
      </c>
      <c r="BH51" s="25">
        <f t="shared" si="64"/>
        <v>0</v>
      </c>
      <c r="BI51" s="25">
        <f t="shared" si="64"/>
        <v>0</v>
      </c>
      <c r="BJ51" s="25"/>
      <c r="BK51" s="25">
        <f t="shared" si="65"/>
        <v>0</v>
      </c>
      <c r="BL51" s="25">
        <f t="shared" si="65"/>
        <v>0</v>
      </c>
      <c r="BM51" s="25"/>
      <c r="BN51" s="25"/>
      <c r="BO51" s="25">
        <f t="shared" si="60"/>
        <v>0</v>
      </c>
      <c r="BP51" s="25">
        <f t="shared" si="51"/>
        <v>0</v>
      </c>
      <c r="BQ51" s="26" t="e">
        <f t="shared" si="9"/>
        <v>#DIV/0!</v>
      </c>
      <c r="BR51" s="25">
        <f t="shared" si="42"/>
        <v>0</v>
      </c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6" t="e">
        <f t="shared" si="10"/>
        <v>#DIV/0!</v>
      </c>
      <c r="CL51" s="25">
        <f t="shared" si="43"/>
        <v>0</v>
      </c>
      <c r="CM51" s="25">
        <f t="shared" si="52"/>
        <v>0</v>
      </c>
      <c r="CN51" s="25">
        <f t="shared" si="52"/>
        <v>0</v>
      </c>
      <c r="CO51" s="25">
        <f t="shared" si="52"/>
        <v>0</v>
      </c>
      <c r="CP51" s="25">
        <f t="shared" si="52"/>
        <v>0</v>
      </c>
      <c r="CQ51" s="25">
        <f t="shared" si="52"/>
        <v>0</v>
      </c>
      <c r="CR51" s="25">
        <f t="shared" si="52"/>
        <v>0</v>
      </c>
      <c r="CS51" s="25">
        <f t="shared" si="66"/>
        <v>0</v>
      </c>
      <c r="CT51" s="25">
        <f t="shared" si="66"/>
        <v>0</v>
      </c>
      <c r="CU51" s="25">
        <f t="shared" si="66"/>
        <v>0</v>
      </c>
      <c r="CV51" s="25">
        <f>+Q51-CB51</f>
        <v>0</v>
      </c>
      <c r="CW51" s="25">
        <f>+R51-CC51</f>
        <v>0</v>
      </c>
      <c r="CX51" s="25">
        <f t="shared" si="59"/>
        <v>0</v>
      </c>
      <c r="CY51" s="25">
        <f t="shared" si="59"/>
        <v>0</v>
      </c>
      <c r="CZ51" s="25">
        <f t="shared" si="59"/>
        <v>0</v>
      </c>
      <c r="DA51" s="25"/>
      <c r="DB51" s="25">
        <f t="shared" si="61"/>
        <v>0</v>
      </c>
      <c r="DC51" s="25">
        <f t="shared" si="58"/>
        <v>0</v>
      </c>
      <c r="DD51" s="25">
        <f t="shared" si="62"/>
        <v>0</v>
      </c>
      <c r="DF51" s="177"/>
      <c r="DG51" s="177"/>
      <c r="DH51" s="184">
        <v>0</v>
      </c>
      <c r="DI51" s="184">
        <v>0</v>
      </c>
      <c r="DJ51" s="177"/>
      <c r="DK51" s="177"/>
    </row>
    <row r="52" spans="1:115" ht="23.25" hidden="1" customHeight="1" x14ac:dyDescent="0.25">
      <c r="A52" s="192" t="s">
        <v>105</v>
      </c>
      <c r="B52" s="194" t="s">
        <v>173</v>
      </c>
      <c r="C52" s="21" t="s">
        <v>174</v>
      </c>
      <c r="D52" s="22" t="s">
        <v>175</v>
      </c>
      <c r="E52" s="23">
        <v>410</v>
      </c>
      <c r="F52" s="24" t="s">
        <v>109</v>
      </c>
      <c r="G52" s="25">
        <f t="shared" si="37"/>
        <v>0</v>
      </c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58"/>
      <c r="Z52" s="58"/>
      <c r="AA52" s="26" t="e">
        <f t="shared" si="1"/>
        <v>#DIV/0!</v>
      </c>
      <c r="AB52" s="25">
        <f t="shared" si="38"/>
        <v>0</v>
      </c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6" t="e">
        <f t="shared" si="3"/>
        <v>#DIV/0!</v>
      </c>
      <c r="AW52" s="25">
        <f t="shared" si="39"/>
        <v>0</v>
      </c>
      <c r="AX52" s="25">
        <f t="shared" si="49"/>
        <v>0</v>
      </c>
      <c r="AY52" s="25">
        <f t="shared" si="49"/>
        <v>0</v>
      </c>
      <c r="AZ52" s="25">
        <f t="shared" si="49"/>
        <v>0</v>
      </c>
      <c r="BA52" s="25">
        <f t="shared" si="63"/>
        <v>0</v>
      </c>
      <c r="BB52" s="25">
        <f t="shared" si="63"/>
        <v>0</v>
      </c>
      <c r="BC52" s="25">
        <f t="shared" si="63"/>
        <v>0</v>
      </c>
      <c r="BD52" s="25">
        <f t="shared" si="63"/>
        <v>0</v>
      </c>
      <c r="BE52" s="25">
        <f t="shared" si="63"/>
        <v>0</v>
      </c>
      <c r="BF52" s="25">
        <f t="shared" si="67"/>
        <v>0</v>
      </c>
      <c r="BG52" s="25">
        <f t="shared" si="64"/>
        <v>0</v>
      </c>
      <c r="BH52" s="25">
        <f t="shared" si="64"/>
        <v>0</v>
      </c>
      <c r="BI52" s="25">
        <f t="shared" si="64"/>
        <v>0</v>
      </c>
      <c r="BJ52" s="25">
        <f>+T52-AO52</f>
        <v>0</v>
      </c>
      <c r="BK52" s="25">
        <f t="shared" si="65"/>
        <v>0</v>
      </c>
      <c r="BL52" s="25">
        <f t="shared" si="65"/>
        <v>0</v>
      </c>
      <c r="BM52" s="25"/>
      <c r="BN52" s="25"/>
      <c r="BO52" s="25">
        <f t="shared" si="60"/>
        <v>0</v>
      </c>
      <c r="BP52" s="25">
        <f t="shared" si="51"/>
        <v>0</v>
      </c>
      <c r="BQ52" s="26" t="e">
        <f t="shared" si="9"/>
        <v>#DIV/0!</v>
      </c>
      <c r="BR52" s="25">
        <f t="shared" si="42"/>
        <v>0</v>
      </c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6" t="e">
        <f t="shared" si="10"/>
        <v>#DIV/0!</v>
      </c>
      <c r="CL52" s="25">
        <f t="shared" si="43"/>
        <v>0</v>
      </c>
      <c r="CM52" s="25">
        <f t="shared" si="52"/>
        <v>0</v>
      </c>
      <c r="CN52" s="25">
        <f t="shared" si="52"/>
        <v>0</v>
      </c>
      <c r="CO52" s="25">
        <f t="shared" si="52"/>
        <v>0</v>
      </c>
      <c r="CP52" s="25">
        <f t="shared" si="52"/>
        <v>0</v>
      </c>
      <c r="CQ52" s="25">
        <f t="shared" si="52"/>
        <v>0</v>
      </c>
      <c r="CR52" s="25">
        <f t="shared" si="52"/>
        <v>0</v>
      </c>
      <c r="CS52" s="25">
        <f t="shared" si="66"/>
        <v>0</v>
      </c>
      <c r="CT52" s="25">
        <f t="shared" si="66"/>
        <v>0</v>
      </c>
      <c r="CU52" s="25">
        <f t="shared" si="66"/>
        <v>0</v>
      </c>
      <c r="CV52" s="25">
        <f t="shared" ref="CV52:CW61" si="68">Q52-CB52</f>
        <v>0</v>
      </c>
      <c r="CW52" s="25">
        <f t="shared" si="68"/>
        <v>0</v>
      </c>
      <c r="CX52" s="25">
        <f t="shared" si="59"/>
        <v>0</v>
      </c>
      <c r="CY52" s="25">
        <f t="shared" si="59"/>
        <v>0</v>
      </c>
      <c r="CZ52" s="25">
        <f t="shared" si="59"/>
        <v>0</v>
      </c>
      <c r="DA52" s="25"/>
      <c r="DB52" s="25">
        <f t="shared" si="61"/>
        <v>0</v>
      </c>
      <c r="DC52" s="25">
        <f t="shared" si="58"/>
        <v>0</v>
      </c>
      <c r="DD52" s="25">
        <f t="shared" si="62"/>
        <v>0</v>
      </c>
      <c r="DF52" s="177"/>
      <c r="DG52" s="177"/>
      <c r="DH52" s="184">
        <v>0</v>
      </c>
      <c r="DI52" s="184">
        <v>0</v>
      </c>
      <c r="DJ52" s="177"/>
      <c r="DK52" s="177"/>
    </row>
    <row r="53" spans="1:115" s="62" customFormat="1" ht="22.5" hidden="1" customHeight="1" x14ac:dyDescent="0.25">
      <c r="A53" s="192"/>
      <c r="B53" s="196"/>
      <c r="C53" s="59" t="s">
        <v>176</v>
      </c>
      <c r="D53" s="22" t="s">
        <v>177</v>
      </c>
      <c r="E53" s="23">
        <v>410</v>
      </c>
      <c r="F53" s="24" t="s">
        <v>109</v>
      </c>
      <c r="G53" s="25">
        <f t="shared" si="37"/>
        <v>0</v>
      </c>
      <c r="H53" s="60"/>
      <c r="I53" s="58"/>
      <c r="J53" s="58"/>
      <c r="K53" s="60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61" t="e">
        <f t="shared" si="1"/>
        <v>#DIV/0!</v>
      </c>
      <c r="AB53" s="25">
        <f t="shared" si="38"/>
        <v>0</v>
      </c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61" t="e">
        <f t="shared" si="3"/>
        <v>#DIV/0!</v>
      </c>
      <c r="AW53" s="25">
        <f t="shared" si="39"/>
        <v>0</v>
      </c>
      <c r="AX53" s="25">
        <f t="shared" si="49"/>
        <v>0</v>
      </c>
      <c r="AY53" s="25">
        <f t="shared" si="49"/>
        <v>0</v>
      </c>
      <c r="AZ53" s="25">
        <f t="shared" si="49"/>
        <v>0</v>
      </c>
      <c r="BA53" s="25">
        <f t="shared" si="63"/>
        <v>0</v>
      </c>
      <c r="BB53" s="25">
        <f t="shared" si="63"/>
        <v>0</v>
      </c>
      <c r="BC53" s="25">
        <f t="shared" si="63"/>
        <v>0</v>
      </c>
      <c r="BD53" s="25">
        <f t="shared" si="63"/>
        <v>0</v>
      </c>
      <c r="BE53" s="25">
        <f t="shared" si="63"/>
        <v>0</v>
      </c>
      <c r="BF53" s="25">
        <f t="shared" si="67"/>
        <v>0</v>
      </c>
      <c r="BG53" s="25">
        <f t="shared" si="64"/>
        <v>0</v>
      </c>
      <c r="BH53" s="25">
        <f t="shared" si="64"/>
        <v>0</v>
      </c>
      <c r="BI53" s="25">
        <f t="shared" si="64"/>
        <v>0</v>
      </c>
      <c r="BJ53" s="58"/>
      <c r="BK53" s="25">
        <f t="shared" si="65"/>
        <v>0</v>
      </c>
      <c r="BL53" s="25">
        <f t="shared" si="65"/>
        <v>0</v>
      </c>
      <c r="BM53" s="25"/>
      <c r="BN53" s="58"/>
      <c r="BO53" s="25">
        <f t="shared" si="60"/>
        <v>0</v>
      </c>
      <c r="BP53" s="58">
        <f t="shared" si="51"/>
        <v>0</v>
      </c>
      <c r="BQ53" s="61" t="e">
        <f t="shared" si="9"/>
        <v>#DIV/0!</v>
      </c>
      <c r="BR53" s="25">
        <f t="shared" si="42"/>
        <v>0</v>
      </c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58"/>
      <c r="CD53" s="58"/>
      <c r="CE53" s="58"/>
      <c r="CF53" s="58"/>
      <c r="CG53" s="58"/>
      <c r="CH53" s="58"/>
      <c r="CI53" s="58"/>
      <c r="CJ53" s="58"/>
      <c r="CK53" s="61" t="e">
        <f t="shared" si="10"/>
        <v>#DIV/0!</v>
      </c>
      <c r="CL53" s="25">
        <f t="shared" si="43"/>
        <v>0</v>
      </c>
      <c r="CM53" s="25">
        <f t="shared" si="52"/>
        <v>0</v>
      </c>
      <c r="CN53" s="25">
        <f t="shared" si="52"/>
        <v>0</v>
      </c>
      <c r="CO53" s="25">
        <f t="shared" si="52"/>
        <v>0</v>
      </c>
      <c r="CP53" s="25">
        <f t="shared" si="52"/>
        <v>0</v>
      </c>
      <c r="CQ53" s="25">
        <f t="shared" si="52"/>
        <v>0</v>
      </c>
      <c r="CR53" s="25">
        <f t="shared" si="52"/>
        <v>0</v>
      </c>
      <c r="CS53" s="25">
        <f>N53-BY53</f>
        <v>0</v>
      </c>
      <c r="CT53" s="25">
        <f>O53-BZ53</f>
        <v>0</v>
      </c>
      <c r="CU53" s="25">
        <f>P53-CA53</f>
        <v>0</v>
      </c>
      <c r="CV53" s="25">
        <f t="shared" si="68"/>
        <v>0</v>
      </c>
      <c r="CW53" s="25">
        <f t="shared" si="68"/>
        <v>0</v>
      </c>
      <c r="CX53" s="25">
        <f>T53-CD53</f>
        <v>0</v>
      </c>
      <c r="CY53" s="25">
        <f>U53-CE53</f>
        <v>0</v>
      </c>
      <c r="CZ53" s="25">
        <f>V53-CF53</f>
        <v>0</v>
      </c>
      <c r="DA53" s="25"/>
      <c r="DB53" s="25">
        <f>X53-CH53</f>
        <v>0</v>
      </c>
      <c r="DC53" s="25">
        <f t="shared" ref="DC53:DC61" si="69">Y53-CI53</f>
        <v>0</v>
      </c>
      <c r="DD53" s="25">
        <f>Z53-CJ53</f>
        <v>0</v>
      </c>
      <c r="DF53" s="177"/>
      <c r="DG53" s="185"/>
      <c r="DH53" s="186">
        <v>0</v>
      </c>
      <c r="DI53" s="186">
        <v>0</v>
      </c>
      <c r="DJ53" s="185"/>
      <c r="DK53" s="185"/>
    </row>
    <row r="54" spans="1:115" ht="36" hidden="1" customHeight="1" x14ac:dyDescent="0.25">
      <c r="A54" s="192"/>
      <c r="B54" s="194" t="s">
        <v>178</v>
      </c>
      <c r="C54" s="21" t="s">
        <v>179</v>
      </c>
      <c r="D54" s="22" t="s">
        <v>180</v>
      </c>
      <c r="E54" s="23">
        <v>410</v>
      </c>
      <c r="F54" s="24" t="s">
        <v>109</v>
      </c>
      <c r="G54" s="25">
        <f t="shared" si="37"/>
        <v>50000000</v>
      </c>
      <c r="H54" s="48"/>
      <c r="I54" s="25">
        <v>50000000</v>
      </c>
      <c r="J54" s="25"/>
      <c r="K54" s="48"/>
      <c r="L54" s="33"/>
      <c r="M54" s="33"/>
      <c r="N54" s="33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6">
        <f t="shared" si="1"/>
        <v>4.1294599999999997E-3</v>
      </c>
      <c r="AB54" s="25">
        <f t="shared" si="38"/>
        <v>206473</v>
      </c>
      <c r="AC54" s="25"/>
      <c r="AD54" s="25">
        <f>+'[1]ENERO 2017'!$K$457</f>
        <v>206473</v>
      </c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6">
        <f t="shared" si="3"/>
        <v>0.99587053999999997</v>
      </c>
      <c r="AW54" s="25">
        <f t="shared" si="39"/>
        <v>49793527</v>
      </c>
      <c r="AX54" s="25">
        <f t="shared" si="49"/>
        <v>0</v>
      </c>
      <c r="AY54" s="25">
        <f t="shared" si="49"/>
        <v>49793527</v>
      </c>
      <c r="AZ54" s="25">
        <f t="shared" si="49"/>
        <v>0</v>
      </c>
      <c r="BA54" s="25">
        <f t="shared" si="63"/>
        <v>0</v>
      </c>
      <c r="BB54" s="25">
        <f t="shared" si="63"/>
        <v>0</v>
      </c>
      <c r="BC54" s="25">
        <f t="shared" si="63"/>
        <v>0</v>
      </c>
      <c r="BD54" s="25">
        <f t="shared" si="63"/>
        <v>0</v>
      </c>
      <c r="BE54" s="25">
        <f t="shared" si="63"/>
        <v>0</v>
      </c>
      <c r="BF54" s="25">
        <f t="shared" si="67"/>
        <v>0</v>
      </c>
      <c r="BG54" s="25">
        <f t="shared" si="64"/>
        <v>0</v>
      </c>
      <c r="BH54" s="25">
        <f t="shared" si="64"/>
        <v>0</v>
      </c>
      <c r="BI54" s="25">
        <f t="shared" si="64"/>
        <v>0</v>
      </c>
      <c r="BJ54" s="25">
        <f>+T54-AO54</f>
        <v>0</v>
      </c>
      <c r="BK54" s="25">
        <f t="shared" si="65"/>
        <v>0</v>
      </c>
      <c r="BL54" s="25">
        <f t="shared" si="65"/>
        <v>0</v>
      </c>
      <c r="BM54" s="25"/>
      <c r="BN54" s="25"/>
      <c r="BO54" s="25">
        <f t="shared" si="60"/>
        <v>0</v>
      </c>
      <c r="BP54" s="25">
        <f t="shared" si="51"/>
        <v>0</v>
      </c>
      <c r="BQ54" s="26">
        <f t="shared" si="9"/>
        <v>4.1294599999999997E-3</v>
      </c>
      <c r="BR54" s="25">
        <f t="shared" si="42"/>
        <v>206473</v>
      </c>
      <c r="BS54" s="25"/>
      <c r="BT54" s="25">
        <f>+'[1]ENERO 2017'!$H$455</f>
        <v>206473</v>
      </c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6">
        <f t="shared" si="10"/>
        <v>0.99587053999999997</v>
      </c>
      <c r="CL54" s="25">
        <f t="shared" si="43"/>
        <v>49793527</v>
      </c>
      <c r="CM54" s="25">
        <f t="shared" si="52"/>
        <v>0</v>
      </c>
      <c r="CN54" s="25">
        <f t="shared" si="52"/>
        <v>49793527</v>
      </c>
      <c r="CO54" s="25">
        <f t="shared" si="52"/>
        <v>0</v>
      </c>
      <c r="CP54" s="25">
        <f t="shared" si="52"/>
        <v>0</v>
      </c>
      <c r="CQ54" s="25">
        <f t="shared" si="52"/>
        <v>0</v>
      </c>
      <c r="CR54" s="25">
        <f t="shared" si="52"/>
        <v>0</v>
      </c>
      <c r="CS54" s="25">
        <f>+N54-BY54</f>
        <v>0</v>
      </c>
      <c r="CT54" s="25">
        <f>+O54-BZ54</f>
        <v>0</v>
      </c>
      <c r="CU54" s="25">
        <f>+P54-CA54</f>
        <v>0</v>
      </c>
      <c r="CV54" s="25">
        <f t="shared" si="68"/>
        <v>0</v>
      </c>
      <c r="CW54" s="25">
        <f t="shared" si="68"/>
        <v>0</v>
      </c>
      <c r="CX54" s="25">
        <f>+T54-CD54</f>
        <v>0</v>
      </c>
      <c r="CY54" s="25">
        <f>+U54-CE54</f>
        <v>0</v>
      </c>
      <c r="CZ54" s="25">
        <f>+V54-CF54</f>
        <v>0</v>
      </c>
      <c r="DA54" s="25"/>
      <c r="DB54" s="25">
        <f>+X54-CH54</f>
        <v>0</v>
      </c>
      <c r="DC54" s="25">
        <f t="shared" si="69"/>
        <v>0</v>
      </c>
      <c r="DD54" s="25">
        <f>+Z54-CJ54</f>
        <v>0</v>
      </c>
      <c r="DE54" s="46"/>
      <c r="DF54" s="185"/>
      <c r="DG54" s="177"/>
      <c r="DH54" s="184">
        <v>50000000</v>
      </c>
      <c r="DI54" s="184">
        <v>206473</v>
      </c>
      <c r="DJ54" s="177"/>
      <c r="DK54" s="177"/>
    </row>
    <row r="55" spans="1:115" ht="33.75" hidden="1" customHeight="1" x14ac:dyDescent="0.25">
      <c r="A55" s="192"/>
      <c r="B55" s="196"/>
      <c r="C55" s="21" t="s">
        <v>181</v>
      </c>
      <c r="D55" s="22" t="s">
        <v>182</v>
      </c>
      <c r="E55" s="23">
        <v>410</v>
      </c>
      <c r="F55" s="24" t="s">
        <v>183</v>
      </c>
      <c r="G55" s="25">
        <f t="shared" si="37"/>
        <v>55000000</v>
      </c>
      <c r="H55" s="48"/>
      <c r="I55" s="25"/>
      <c r="J55" s="25">
        <v>50000000</v>
      </c>
      <c r="K55" s="48"/>
      <c r="L55" s="33"/>
      <c r="M55" s="33"/>
      <c r="N55" s="33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>
        <v>5000000</v>
      </c>
      <c r="AA55" s="26">
        <f t="shared" si="1"/>
        <v>0</v>
      </c>
      <c r="AB55" s="25">
        <f t="shared" si="38"/>
        <v>0</v>
      </c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6">
        <f t="shared" si="3"/>
        <v>1</v>
      </c>
      <c r="AW55" s="25">
        <f t="shared" si="39"/>
        <v>55000000</v>
      </c>
      <c r="AX55" s="25">
        <f t="shared" si="49"/>
        <v>0</v>
      </c>
      <c r="AY55" s="25">
        <f t="shared" si="49"/>
        <v>0</v>
      </c>
      <c r="AZ55" s="25">
        <f t="shared" si="49"/>
        <v>50000000</v>
      </c>
      <c r="BA55" s="25">
        <f t="shared" si="63"/>
        <v>0</v>
      </c>
      <c r="BB55" s="25">
        <f t="shared" si="63"/>
        <v>0</v>
      </c>
      <c r="BC55" s="25">
        <f t="shared" si="63"/>
        <v>0</v>
      </c>
      <c r="BD55" s="25">
        <f t="shared" si="63"/>
        <v>0</v>
      </c>
      <c r="BE55" s="25">
        <f t="shared" si="63"/>
        <v>0</v>
      </c>
      <c r="BF55" s="25">
        <f t="shared" si="67"/>
        <v>0</v>
      </c>
      <c r="BG55" s="25">
        <f t="shared" si="64"/>
        <v>0</v>
      </c>
      <c r="BH55" s="25">
        <f t="shared" si="64"/>
        <v>0</v>
      </c>
      <c r="BI55" s="25">
        <f t="shared" si="64"/>
        <v>0</v>
      </c>
      <c r="BJ55" s="25"/>
      <c r="BK55" s="25">
        <f t="shared" si="65"/>
        <v>0</v>
      </c>
      <c r="BL55" s="25">
        <f t="shared" si="65"/>
        <v>0</v>
      </c>
      <c r="BM55" s="25"/>
      <c r="BN55" s="25"/>
      <c r="BO55" s="25">
        <f t="shared" si="60"/>
        <v>0</v>
      </c>
      <c r="BP55" s="25">
        <f t="shared" si="51"/>
        <v>5000000</v>
      </c>
      <c r="BQ55" s="26">
        <f t="shared" si="9"/>
        <v>0</v>
      </c>
      <c r="BR55" s="25">
        <f t="shared" si="42"/>
        <v>0</v>
      </c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6">
        <f t="shared" si="10"/>
        <v>1</v>
      </c>
      <c r="CL55" s="25">
        <f t="shared" si="43"/>
        <v>55000000</v>
      </c>
      <c r="CM55" s="25">
        <f t="shared" si="52"/>
        <v>0</v>
      </c>
      <c r="CN55" s="25">
        <f t="shared" si="52"/>
        <v>0</v>
      </c>
      <c r="CO55" s="25">
        <f t="shared" si="52"/>
        <v>50000000</v>
      </c>
      <c r="CP55" s="25">
        <f t="shared" si="52"/>
        <v>0</v>
      </c>
      <c r="CQ55" s="25">
        <f t="shared" si="52"/>
        <v>0</v>
      </c>
      <c r="CR55" s="25">
        <f t="shared" si="52"/>
        <v>0</v>
      </c>
      <c r="CS55" s="25">
        <f>N55-BY55</f>
        <v>0</v>
      </c>
      <c r="CT55" s="25">
        <f>O55-BZ55</f>
        <v>0</v>
      </c>
      <c r="CU55" s="25">
        <f>P55-CA55</f>
        <v>0</v>
      </c>
      <c r="CV55" s="25">
        <f t="shared" si="68"/>
        <v>0</v>
      </c>
      <c r="CW55" s="25">
        <f t="shared" si="68"/>
        <v>0</v>
      </c>
      <c r="CX55" s="25">
        <f>T55-CD55</f>
        <v>0</v>
      </c>
      <c r="CY55" s="25">
        <f>U55-CE55</f>
        <v>0</v>
      </c>
      <c r="CZ55" s="25">
        <f>V55-CF55</f>
        <v>0</v>
      </c>
      <c r="DA55" s="25"/>
      <c r="DB55" s="25">
        <f>X55-CH55</f>
        <v>0</v>
      </c>
      <c r="DC55" s="25">
        <f t="shared" si="69"/>
        <v>0</v>
      </c>
      <c r="DD55" s="25">
        <f>Z55-CJ55</f>
        <v>5000000</v>
      </c>
      <c r="DE55" s="46"/>
      <c r="DF55" s="177"/>
      <c r="DG55" s="177"/>
      <c r="DH55" s="184">
        <v>55000000</v>
      </c>
      <c r="DI55" s="184">
        <v>0</v>
      </c>
      <c r="DJ55" s="177"/>
      <c r="DK55" s="177"/>
    </row>
    <row r="56" spans="1:115" ht="51.75" hidden="1" customHeight="1" x14ac:dyDescent="0.25">
      <c r="A56" s="192"/>
      <c r="B56" s="194" t="s">
        <v>184</v>
      </c>
      <c r="C56" s="21" t="s">
        <v>185</v>
      </c>
      <c r="D56" s="22" t="s">
        <v>186</v>
      </c>
      <c r="E56" s="23">
        <v>410</v>
      </c>
      <c r="F56" s="24" t="s">
        <v>187</v>
      </c>
      <c r="G56" s="25">
        <f t="shared" si="37"/>
        <v>40000000</v>
      </c>
      <c r="H56" s="33"/>
      <c r="I56" s="25"/>
      <c r="J56" s="25">
        <v>20000000</v>
      </c>
      <c r="K56" s="33"/>
      <c r="L56" s="33"/>
      <c r="M56" s="33"/>
      <c r="N56" s="33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>
        <v>20000000</v>
      </c>
      <c r="AA56" s="26">
        <f t="shared" si="1"/>
        <v>0</v>
      </c>
      <c r="AB56" s="25">
        <f t="shared" si="38"/>
        <v>0</v>
      </c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6">
        <f t="shared" si="3"/>
        <v>1</v>
      </c>
      <c r="AW56" s="25">
        <f t="shared" si="39"/>
        <v>40000000</v>
      </c>
      <c r="AX56" s="25">
        <f t="shared" si="49"/>
        <v>0</v>
      </c>
      <c r="AY56" s="25">
        <f t="shared" si="49"/>
        <v>0</v>
      </c>
      <c r="AZ56" s="25">
        <f t="shared" si="49"/>
        <v>20000000</v>
      </c>
      <c r="BA56" s="25">
        <f t="shared" si="63"/>
        <v>0</v>
      </c>
      <c r="BB56" s="25">
        <f t="shared" si="63"/>
        <v>0</v>
      </c>
      <c r="BC56" s="25">
        <f t="shared" si="63"/>
        <v>0</v>
      </c>
      <c r="BD56" s="25">
        <f t="shared" si="63"/>
        <v>0</v>
      </c>
      <c r="BE56" s="25">
        <f t="shared" si="63"/>
        <v>0</v>
      </c>
      <c r="BF56" s="25">
        <f t="shared" si="67"/>
        <v>0</v>
      </c>
      <c r="BG56" s="25">
        <f t="shared" si="64"/>
        <v>0</v>
      </c>
      <c r="BH56" s="25">
        <f t="shared" si="64"/>
        <v>0</v>
      </c>
      <c r="BI56" s="25">
        <f t="shared" si="64"/>
        <v>0</v>
      </c>
      <c r="BJ56" s="25">
        <f t="shared" si="64"/>
        <v>0</v>
      </c>
      <c r="BK56" s="25">
        <f t="shared" si="65"/>
        <v>0</v>
      </c>
      <c r="BL56" s="25">
        <f t="shared" si="65"/>
        <v>0</v>
      </c>
      <c r="BM56" s="25"/>
      <c r="BN56" s="25"/>
      <c r="BO56" s="25">
        <f t="shared" si="60"/>
        <v>0</v>
      </c>
      <c r="BP56" s="25">
        <f t="shared" si="51"/>
        <v>20000000</v>
      </c>
      <c r="BQ56" s="26">
        <f t="shared" si="9"/>
        <v>0</v>
      </c>
      <c r="BR56" s="25">
        <f t="shared" si="42"/>
        <v>0</v>
      </c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6">
        <f t="shared" si="10"/>
        <v>1</v>
      </c>
      <c r="CL56" s="25">
        <f t="shared" si="43"/>
        <v>40000000</v>
      </c>
      <c r="CM56" s="25">
        <f t="shared" si="52"/>
        <v>0</v>
      </c>
      <c r="CN56" s="25">
        <f t="shared" si="52"/>
        <v>0</v>
      </c>
      <c r="CO56" s="25">
        <f t="shared" si="52"/>
        <v>20000000</v>
      </c>
      <c r="CP56" s="25">
        <f t="shared" si="52"/>
        <v>0</v>
      </c>
      <c r="CQ56" s="25">
        <f t="shared" si="52"/>
        <v>0</v>
      </c>
      <c r="CR56" s="25">
        <f t="shared" si="52"/>
        <v>0</v>
      </c>
      <c r="CS56" s="25">
        <f t="shared" ref="CS56:CT61" si="70">+N56-BY56</f>
        <v>0</v>
      </c>
      <c r="CT56" s="25">
        <f t="shared" si="70"/>
        <v>0</v>
      </c>
      <c r="CU56" s="25">
        <f t="shared" ref="CU56:CU61" si="71">P56-CA56</f>
        <v>0</v>
      </c>
      <c r="CV56" s="25">
        <f t="shared" si="68"/>
        <v>0</v>
      </c>
      <c r="CW56" s="25">
        <f t="shared" si="68"/>
        <v>0</v>
      </c>
      <c r="CX56" s="25">
        <f t="shared" ref="CX56:CZ61" si="72">+T56-CD56</f>
        <v>0</v>
      </c>
      <c r="CY56" s="25">
        <f t="shared" si="72"/>
        <v>0</v>
      </c>
      <c r="CZ56" s="25">
        <f t="shared" si="72"/>
        <v>0</v>
      </c>
      <c r="DA56" s="25"/>
      <c r="DB56" s="25">
        <f t="shared" ref="DB56:DB61" si="73">+X56-CH56</f>
        <v>0</v>
      </c>
      <c r="DC56" s="25">
        <f t="shared" si="69"/>
        <v>0</v>
      </c>
      <c r="DD56" s="25">
        <f t="shared" ref="DD56:DD61" si="74">+Z56-CJ56</f>
        <v>20000000</v>
      </c>
      <c r="DF56" s="177"/>
      <c r="DG56" s="177"/>
      <c r="DH56" s="184">
        <v>40000000</v>
      </c>
      <c r="DI56" s="184">
        <v>0</v>
      </c>
      <c r="DJ56" s="177"/>
      <c r="DK56" s="177"/>
    </row>
    <row r="57" spans="1:115" ht="34.5" hidden="1" customHeight="1" x14ac:dyDescent="0.25">
      <c r="A57" s="192"/>
      <c r="B57" s="195"/>
      <c r="C57" s="21" t="s">
        <v>188</v>
      </c>
      <c r="D57" s="22" t="s">
        <v>189</v>
      </c>
      <c r="E57" s="23">
        <v>410</v>
      </c>
      <c r="F57" s="24" t="s">
        <v>109</v>
      </c>
      <c r="G57" s="25">
        <f t="shared" si="37"/>
        <v>10000000</v>
      </c>
      <c r="H57" s="33"/>
      <c r="I57" s="25"/>
      <c r="J57" s="25">
        <v>10000000</v>
      </c>
      <c r="K57" s="33"/>
      <c r="L57" s="33"/>
      <c r="M57" s="33"/>
      <c r="N57" s="33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6">
        <f t="shared" si="1"/>
        <v>0</v>
      </c>
      <c r="AB57" s="25">
        <f t="shared" si="38"/>
        <v>0</v>
      </c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6">
        <f t="shared" si="3"/>
        <v>1</v>
      </c>
      <c r="AW57" s="25">
        <f t="shared" si="39"/>
        <v>10000000</v>
      </c>
      <c r="AX57" s="25">
        <f t="shared" si="49"/>
        <v>0</v>
      </c>
      <c r="AY57" s="25">
        <f t="shared" si="49"/>
        <v>0</v>
      </c>
      <c r="AZ57" s="25">
        <f t="shared" si="49"/>
        <v>10000000</v>
      </c>
      <c r="BA57" s="25">
        <f t="shared" si="63"/>
        <v>0</v>
      </c>
      <c r="BB57" s="25">
        <f t="shared" si="63"/>
        <v>0</v>
      </c>
      <c r="BC57" s="25">
        <f t="shared" si="63"/>
        <v>0</v>
      </c>
      <c r="BD57" s="25">
        <f t="shared" si="63"/>
        <v>0</v>
      </c>
      <c r="BE57" s="25">
        <f t="shared" si="63"/>
        <v>0</v>
      </c>
      <c r="BF57" s="25">
        <f t="shared" si="67"/>
        <v>0</v>
      </c>
      <c r="BG57" s="25">
        <f t="shared" si="64"/>
        <v>0</v>
      </c>
      <c r="BH57" s="25">
        <f t="shared" si="64"/>
        <v>0</v>
      </c>
      <c r="BI57" s="25">
        <f t="shared" si="64"/>
        <v>0</v>
      </c>
      <c r="BJ57" s="25">
        <f t="shared" si="64"/>
        <v>0</v>
      </c>
      <c r="BK57" s="25">
        <f t="shared" si="65"/>
        <v>0</v>
      </c>
      <c r="BL57" s="25">
        <f t="shared" si="65"/>
        <v>0</v>
      </c>
      <c r="BM57" s="25"/>
      <c r="BN57" s="25"/>
      <c r="BO57" s="25">
        <f t="shared" si="60"/>
        <v>0</v>
      </c>
      <c r="BP57" s="25">
        <f t="shared" si="51"/>
        <v>0</v>
      </c>
      <c r="BQ57" s="26">
        <f t="shared" si="9"/>
        <v>0</v>
      </c>
      <c r="BR57" s="25">
        <f t="shared" si="42"/>
        <v>0</v>
      </c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6">
        <f t="shared" si="10"/>
        <v>1</v>
      </c>
      <c r="CL57" s="25">
        <f t="shared" si="43"/>
        <v>10000000</v>
      </c>
      <c r="CM57" s="25">
        <f t="shared" si="52"/>
        <v>0</v>
      </c>
      <c r="CN57" s="25">
        <f t="shared" si="52"/>
        <v>0</v>
      </c>
      <c r="CO57" s="25">
        <f t="shared" si="52"/>
        <v>10000000</v>
      </c>
      <c r="CP57" s="25">
        <f t="shared" si="52"/>
        <v>0</v>
      </c>
      <c r="CQ57" s="25">
        <f t="shared" si="52"/>
        <v>0</v>
      </c>
      <c r="CR57" s="25">
        <f t="shared" si="52"/>
        <v>0</v>
      </c>
      <c r="CS57" s="25">
        <f t="shared" si="70"/>
        <v>0</v>
      </c>
      <c r="CT57" s="25">
        <f t="shared" si="70"/>
        <v>0</v>
      </c>
      <c r="CU57" s="25">
        <f t="shared" si="71"/>
        <v>0</v>
      </c>
      <c r="CV57" s="25">
        <f t="shared" si="68"/>
        <v>0</v>
      </c>
      <c r="CW57" s="25">
        <f t="shared" si="68"/>
        <v>0</v>
      </c>
      <c r="CX57" s="25">
        <f t="shared" si="72"/>
        <v>0</v>
      </c>
      <c r="CY57" s="25">
        <f t="shared" si="72"/>
        <v>0</v>
      </c>
      <c r="CZ57" s="25">
        <f t="shared" si="72"/>
        <v>0</v>
      </c>
      <c r="DA57" s="25"/>
      <c r="DB57" s="25">
        <f t="shared" si="73"/>
        <v>0</v>
      </c>
      <c r="DC57" s="25">
        <f t="shared" si="69"/>
        <v>0</v>
      </c>
      <c r="DD57" s="25">
        <f t="shared" si="74"/>
        <v>0</v>
      </c>
      <c r="DF57" s="177"/>
      <c r="DG57" s="177"/>
      <c r="DH57" s="184">
        <v>10000000</v>
      </c>
      <c r="DI57" s="184">
        <v>0</v>
      </c>
      <c r="DJ57" s="177"/>
      <c r="DK57" s="177"/>
    </row>
    <row r="58" spans="1:115" ht="35.25" hidden="1" customHeight="1" x14ac:dyDescent="0.25">
      <c r="A58" s="192"/>
      <c r="B58" s="195"/>
      <c r="C58" s="21" t="s">
        <v>190</v>
      </c>
      <c r="D58" s="22" t="s">
        <v>191</v>
      </c>
      <c r="E58" s="23">
        <v>410</v>
      </c>
      <c r="F58" s="24" t="s">
        <v>109</v>
      </c>
      <c r="G58" s="25">
        <f t="shared" si="37"/>
        <v>70000000</v>
      </c>
      <c r="H58" s="33"/>
      <c r="I58" s="25"/>
      <c r="J58" s="25">
        <v>70000000</v>
      </c>
      <c r="K58" s="33"/>
      <c r="L58" s="33"/>
      <c r="M58" s="33"/>
      <c r="N58" s="33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6">
        <f t="shared" si="1"/>
        <v>0</v>
      </c>
      <c r="AB58" s="25">
        <f t="shared" si="38"/>
        <v>0</v>
      </c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6">
        <f t="shared" si="3"/>
        <v>1</v>
      </c>
      <c r="AW58" s="25">
        <f t="shared" si="39"/>
        <v>70000000</v>
      </c>
      <c r="AX58" s="25">
        <f t="shared" si="49"/>
        <v>0</v>
      </c>
      <c r="AY58" s="25">
        <f t="shared" si="49"/>
        <v>0</v>
      </c>
      <c r="AZ58" s="25">
        <f t="shared" si="49"/>
        <v>70000000</v>
      </c>
      <c r="BA58" s="25">
        <f t="shared" si="63"/>
        <v>0</v>
      </c>
      <c r="BB58" s="25">
        <f t="shared" si="63"/>
        <v>0</v>
      </c>
      <c r="BC58" s="25">
        <f t="shared" si="63"/>
        <v>0</v>
      </c>
      <c r="BD58" s="25">
        <f t="shared" si="63"/>
        <v>0</v>
      </c>
      <c r="BE58" s="25">
        <f t="shared" si="63"/>
        <v>0</v>
      </c>
      <c r="BF58" s="25">
        <f t="shared" si="67"/>
        <v>0</v>
      </c>
      <c r="BG58" s="25">
        <f t="shared" si="64"/>
        <v>0</v>
      </c>
      <c r="BH58" s="25">
        <f t="shared" si="64"/>
        <v>0</v>
      </c>
      <c r="BI58" s="25">
        <f t="shared" si="64"/>
        <v>0</v>
      </c>
      <c r="BJ58" s="25">
        <f t="shared" si="64"/>
        <v>0</v>
      </c>
      <c r="BK58" s="25">
        <f t="shared" si="65"/>
        <v>0</v>
      </c>
      <c r="BL58" s="25">
        <f t="shared" si="65"/>
        <v>0</v>
      </c>
      <c r="BM58" s="25"/>
      <c r="BN58" s="25"/>
      <c r="BO58" s="25">
        <f t="shared" si="60"/>
        <v>0</v>
      </c>
      <c r="BP58" s="25">
        <f t="shared" si="51"/>
        <v>0</v>
      </c>
      <c r="BQ58" s="26">
        <f t="shared" si="9"/>
        <v>0</v>
      </c>
      <c r="BR58" s="25">
        <f t="shared" si="42"/>
        <v>0</v>
      </c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6">
        <f t="shared" si="10"/>
        <v>1</v>
      </c>
      <c r="CL58" s="25">
        <f t="shared" si="43"/>
        <v>70000000</v>
      </c>
      <c r="CM58" s="25">
        <f t="shared" si="52"/>
        <v>0</v>
      </c>
      <c r="CN58" s="25">
        <f t="shared" si="52"/>
        <v>0</v>
      </c>
      <c r="CO58" s="25">
        <f t="shared" si="52"/>
        <v>70000000</v>
      </c>
      <c r="CP58" s="25">
        <f t="shared" si="52"/>
        <v>0</v>
      </c>
      <c r="CQ58" s="25">
        <f t="shared" si="52"/>
        <v>0</v>
      </c>
      <c r="CR58" s="25">
        <f t="shared" si="52"/>
        <v>0</v>
      </c>
      <c r="CS58" s="25">
        <f t="shared" si="70"/>
        <v>0</v>
      </c>
      <c r="CT58" s="25">
        <f t="shared" si="70"/>
        <v>0</v>
      </c>
      <c r="CU58" s="25">
        <f t="shared" si="71"/>
        <v>0</v>
      </c>
      <c r="CV58" s="25">
        <f t="shared" si="68"/>
        <v>0</v>
      </c>
      <c r="CW58" s="25">
        <f t="shared" si="68"/>
        <v>0</v>
      </c>
      <c r="CX58" s="25">
        <f t="shared" si="72"/>
        <v>0</v>
      </c>
      <c r="CY58" s="25">
        <f t="shared" si="72"/>
        <v>0</v>
      </c>
      <c r="CZ58" s="25">
        <f t="shared" si="72"/>
        <v>0</v>
      </c>
      <c r="DA58" s="25"/>
      <c r="DB58" s="25">
        <f t="shared" si="73"/>
        <v>0</v>
      </c>
      <c r="DC58" s="25">
        <f t="shared" si="69"/>
        <v>0</v>
      </c>
      <c r="DD58" s="25">
        <f t="shared" si="74"/>
        <v>0</v>
      </c>
      <c r="DF58" s="177"/>
      <c r="DG58" s="177"/>
      <c r="DH58" s="184">
        <v>70000000</v>
      </c>
      <c r="DI58" s="184">
        <v>0</v>
      </c>
      <c r="DJ58" s="177"/>
      <c r="DK58" s="177"/>
    </row>
    <row r="59" spans="1:115" ht="23.25" hidden="1" customHeight="1" x14ac:dyDescent="0.25">
      <c r="A59" s="192"/>
      <c r="B59" s="195"/>
      <c r="C59" s="21" t="s">
        <v>192</v>
      </c>
      <c r="D59" s="22" t="s">
        <v>193</v>
      </c>
      <c r="E59" s="23">
        <v>410</v>
      </c>
      <c r="F59" s="24" t="s">
        <v>109</v>
      </c>
      <c r="G59" s="25">
        <f t="shared" si="37"/>
        <v>25000000</v>
      </c>
      <c r="H59" s="33"/>
      <c r="I59" s="25">
        <v>25000000</v>
      </c>
      <c r="J59" s="33"/>
      <c r="K59" s="33"/>
      <c r="L59" s="33"/>
      <c r="M59" s="33"/>
      <c r="N59" s="33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6">
        <f t="shared" si="1"/>
        <v>6.3429999999999997E-3</v>
      </c>
      <c r="AB59" s="25">
        <f t="shared" si="38"/>
        <v>158575</v>
      </c>
      <c r="AC59" s="25"/>
      <c r="AD59" s="25">
        <f>+'[1]ENERO 2017'!$K$491</f>
        <v>158575</v>
      </c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6">
        <f t="shared" si="3"/>
        <v>0.99365700000000001</v>
      </c>
      <c r="AW59" s="25">
        <f t="shared" si="39"/>
        <v>24841425</v>
      </c>
      <c r="AX59" s="25">
        <f t="shared" si="49"/>
        <v>0</v>
      </c>
      <c r="AY59" s="25">
        <f t="shared" si="49"/>
        <v>24841425</v>
      </c>
      <c r="AZ59" s="25">
        <f t="shared" si="49"/>
        <v>0</v>
      </c>
      <c r="BA59" s="25">
        <f t="shared" si="63"/>
        <v>0</v>
      </c>
      <c r="BB59" s="25">
        <f t="shared" si="63"/>
        <v>0</v>
      </c>
      <c r="BC59" s="25">
        <f t="shared" si="63"/>
        <v>0</v>
      </c>
      <c r="BD59" s="25">
        <f t="shared" si="63"/>
        <v>0</v>
      </c>
      <c r="BE59" s="25">
        <f t="shared" si="63"/>
        <v>0</v>
      </c>
      <c r="BF59" s="25">
        <f t="shared" si="67"/>
        <v>0</v>
      </c>
      <c r="BG59" s="25">
        <f t="shared" si="64"/>
        <v>0</v>
      </c>
      <c r="BH59" s="25">
        <f t="shared" si="64"/>
        <v>0</v>
      </c>
      <c r="BI59" s="25">
        <f t="shared" si="64"/>
        <v>0</v>
      </c>
      <c r="BJ59" s="25">
        <f t="shared" si="64"/>
        <v>0</v>
      </c>
      <c r="BK59" s="25">
        <f t="shared" si="65"/>
        <v>0</v>
      </c>
      <c r="BL59" s="25">
        <f t="shared" si="65"/>
        <v>0</v>
      </c>
      <c r="BM59" s="25"/>
      <c r="BN59" s="25"/>
      <c r="BO59" s="25">
        <f t="shared" si="60"/>
        <v>0</v>
      </c>
      <c r="BP59" s="25">
        <f t="shared" si="51"/>
        <v>0</v>
      </c>
      <c r="BQ59" s="26">
        <f t="shared" si="9"/>
        <v>0</v>
      </c>
      <c r="BR59" s="25">
        <f t="shared" si="42"/>
        <v>0</v>
      </c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6">
        <f t="shared" si="10"/>
        <v>1</v>
      </c>
      <c r="CL59" s="25">
        <f t="shared" si="43"/>
        <v>25000000</v>
      </c>
      <c r="CM59" s="25">
        <f t="shared" si="52"/>
        <v>0</v>
      </c>
      <c r="CN59" s="25">
        <f t="shared" si="52"/>
        <v>25000000</v>
      </c>
      <c r="CO59" s="25">
        <f t="shared" si="52"/>
        <v>0</v>
      </c>
      <c r="CP59" s="25">
        <f t="shared" si="52"/>
        <v>0</v>
      </c>
      <c r="CQ59" s="25">
        <f t="shared" si="52"/>
        <v>0</v>
      </c>
      <c r="CR59" s="25">
        <f t="shared" si="52"/>
        <v>0</v>
      </c>
      <c r="CS59" s="25">
        <f t="shared" si="70"/>
        <v>0</v>
      </c>
      <c r="CT59" s="25">
        <f t="shared" si="70"/>
        <v>0</v>
      </c>
      <c r="CU59" s="25">
        <f t="shared" si="71"/>
        <v>0</v>
      </c>
      <c r="CV59" s="25">
        <f t="shared" si="68"/>
        <v>0</v>
      </c>
      <c r="CW59" s="25">
        <f t="shared" si="68"/>
        <v>0</v>
      </c>
      <c r="CX59" s="25">
        <f t="shared" si="72"/>
        <v>0</v>
      </c>
      <c r="CY59" s="25">
        <f t="shared" si="72"/>
        <v>0</v>
      </c>
      <c r="CZ59" s="25">
        <f t="shared" si="72"/>
        <v>0</v>
      </c>
      <c r="DA59" s="25"/>
      <c r="DB59" s="25">
        <f t="shared" si="73"/>
        <v>0</v>
      </c>
      <c r="DC59" s="25">
        <f t="shared" si="69"/>
        <v>0</v>
      </c>
      <c r="DD59" s="25">
        <f t="shared" si="74"/>
        <v>0</v>
      </c>
      <c r="DF59" s="177"/>
      <c r="DG59" s="177"/>
      <c r="DH59" s="184">
        <v>25000000</v>
      </c>
      <c r="DI59" s="184">
        <v>0</v>
      </c>
      <c r="DJ59" s="177"/>
      <c r="DK59" s="177"/>
    </row>
    <row r="60" spans="1:115" ht="35.25" hidden="1" customHeight="1" x14ac:dyDescent="0.25">
      <c r="A60" s="192"/>
      <c r="B60" s="195"/>
      <c r="C60" s="21" t="s">
        <v>194</v>
      </c>
      <c r="D60" s="22" t="s">
        <v>195</v>
      </c>
      <c r="E60" s="23">
        <v>410</v>
      </c>
      <c r="F60" s="24" t="s">
        <v>109</v>
      </c>
      <c r="G60" s="25">
        <f t="shared" si="37"/>
        <v>25000000</v>
      </c>
      <c r="H60" s="33"/>
      <c r="I60" s="25">
        <v>25000000</v>
      </c>
      <c r="J60" s="33"/>
      <c r="K60" s="33"/>
      <c r="L60" s="33"/>
      <c r="M60" s="33"/>
      <c r="N60" s="33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6">
        <f t="shared" si="1"/>
        <v>1</v>
      </c>
      <c r="AB60" s="25">
        <f t="shared" si="38"/>
        <v>25000000</v>
      </c>
      <c r="AC60" s="25"/>
      <c r="AD60" s="25">
        <f>+'[1]ENERO 2017'!$K$498</f>
        <v>25000000</v>
      </c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6">
        <f t="shared" si="3"/>
        <v>0</v>
      </c>
      <c r="AW60" s="25">
        <f t="shared" si="39"/>
        <v>0</v>
      </c>
      <c r="AX60" s="25">
        <f t="shared" si="49"/>
        <v>0</v>
      </c>
      <c r="AY60" s="25">
        <f t="shared" si="49"/>
        <v>0</v>
      </c>
      <c r="AZ60" s="25">
        <f t="shared" si="49"/>
        <v>0</v>
      </c>
      <c r="BA60" s="25">
        <f t="shared" si="63"/>
        <v>0</v>
      </c>
      <c r="BB60" s="25">
        <f t="shared" si="63"/>
        <v>0</v>
      </c>
      <c r="BC60" s="25">
        <f t="shared" si="63"/>
        <v>0</v>
      </c>
      <c r="BD60" s="25">
        <f t="shared" si="63"/>
        <v>0</v>
      </c>
      <c r="BE60" s="25">
        <f t="shared" si="63"/>
        <v>0</v>
      </c>
      <c r="BF60" s="25">
        <f t="shared" si="67"/>
        <v>0</v>
      </c>
      <c r="BG60" s="25">
        <f t="shared" si="64"/>
        <v>0</v>
      </c>
      <c r="BH60" s="25">
        <f t="shared" si="64"/>
        <v>0</v>
      </c>
      <c r="BI60" s="25">
        <f t="shared" si="64"/>
        <v>0</v>
      </c>
      <c r="BJ60" s="25">
        <f t="shared" si="64"/>
        <v>0</v>
      </c>
      <c r="BK60" s="25">
        <f t="shared" si="65"/>
        <v>0</v>
      </c>
      <c r="BL60" s="25">
        <f t="shared" si="65"/>
        <v>0</v>
      </c>
      <c r="BM60" s="25"/>
      <c r="BN60" s="25"/>
      <c r="BO60" s="25">
        <f t="shared" si="60"/>
        <v>0</v>
      </c>
      <c r="BP60" s="25">
        <f t="shared" si="51"/>
        <v>0</v>
      </c>
      <c r="BQ60" s="26">
        <f t="shared" si="9"/>
        <v>0</v>
      </c>
      <c r="BR60" s="25">
        <f t="shared" si="42"/>
        <v>0</v>
      </c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6">
        <f t="shared" si="10"/>
        <v>1</v>
      </c>
      <c r="CL60" s="25">
        <f t="shared" si="43"/>
        <v>25000000</v>
      </c>
      <c r="CM60" s="25">
        <f t="shared" si="52"/>
        <v>0</v>
      </c>
      <c r="CN60" s="25">
        <f t="shared" si="52"/>
        <v>25000000</v>
      </c>
      <c r="CO60" s="25">
        <f t="shared" si="52"/>
        <v>0</v>
      </c>
      <c r="CP60" s="25">
        <f t="shared" si="52"/>
        <v>0</v>
      </c>
      <c r="CQ60" s="25">
        <f t="shared" si="52"/>
        <v>0</v>
      </c>
      <c r="CR60" s="25">
        <f t="shared" si="52"/>
        <v>0</v>
      </c>
      <c r="CS60" s="25">
        <f t="shared" si="70"/>
        <v>0</v>
      </c>
      <c r="CT60" s="25">
        <f t="shared" si="70"/>
        <v>0</v>
      </c>
      <c r="CU60" s="25">
        <f t="shared" si="71"/>
        <v>0</v>
      </c>
      <c r="CV60" s="25">
        <f t="shared" si="68"/>
        <v>0</v>
      </c>
      <c r="CW60" s="25">
        <f t="shared" si="68"/>
        <v>0</v>
      </c>
      <c r="CX60" s="25">
        <f t="shared" si="72"/>
        <v>0</v>
      </c>
      <c r="CY60" s="25">
        <f t="shared" si="72"/>
        <v>0</v>
      </c>
      <c r="CZ60" s="25">
        <f t="shared" si="72"/>
        <v>0</v>
      </c>
      <c r="DA60" s="25"/>
      <c r="DB60" s="25">
        <f t="shared" si="73"/>
        <v>0</v>
      </c>
      <c r="DC60" s="25">
        <f t="shared" si="69"/>
        <v>0</v>
      </c>
      <c r="DD60" s="25">
        <f t="shared" si="74"/>
        <v>0</v>
      </c>
      <c r="DF60" s="177"/>
      <c r="DG60" s="177"/>
      <c r="DH60" s="184">
        <v>25000000</v>
      </c>
      <c r="DI60" s="184">
        <v>0</v>
      </c>
      <c r="DJ60" s="177"/>
      <c r="DK60" s="177"/>
    </row>
    <row r="61" spans="1:115" ht="35.25" hidden="1" customHeight="1" x14ac:dyDescent="0.25">
      <c r="A61" s="193"/>
      <c r="B61" s="196"/>
      <c r="C61" s="21" t="s">
        <v>196</v>
      </c>
      <c r="D61" s="22" t="s">
        <v>197</v>
      </c>
      <c r="E61" s="23">
        <v>410</v>
      </c>
      <c r="F61" s="24" t="s">
        <v>198</v>
      </c>
      <c r="G61" s="25">
        <f t="shared" si="37"/>
        <v>20000000</v>
      </c>
      <c r="H61" s="33"/>
      <c r="I61" s="33"/>
      <c r="J61" s="33"/>
      <c r="K61" s="33"/>
      <c r="L61" s="33"/>
      <c r="M61" s="33"/>
      <c r="N61" s="33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>
        <v>20000000</v>
      </c>
      <c r="AA61" s="26">
        <f t="shared" si="1"/>
        <v>0.56333334999999995</v>
      </c>
      <c r="AB61" s="25">
        <f t="shared" si="38"/>
        <v>11266667</v>
      </c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>
        <f>+'[1]ENERO 2017'!$T$505</f>
        <v>11266667</v>
      </c>
      <c r="AV61" s="26">
        <f t="shared" si="3"/>
        <v>0.43666665000000005</v>
      </c>
      <c r="AW61" s="25">
        <f t="shared" si="39"/>
        <v>8733333</v>
      </c>
      <c r="AX61" s="25">
        <f t="shared" si="49"/>
        <v>0</v>
      </c>
      <c r="AY61" s="25">
        <f t="shared" si="49"/>
        <v>0</v>
      </c>
      <c r="AZ61" s="25">
        <f t="shared" si="49"/>
        <v>0</v>
      </c>
      <c r="BA61" s="25">
        <f t="shared" si="63"/>
        <v>0</v>
      </c>
      <c r="BB61" s="25">
        <f t="shared" si="63"/>
        <v>0</v>
      </c>
      <c r="BC61" s="25">
        <f t="shared" si="63"/>
        <v>0</v>
      </c>
      <c r="BD61" s="25">
        <f t="shared" si="63"/>
        <v>0</v>
      </c>
      <c r="BE61" s="25">
        <f t="shared" si="63"/>
        <v>0</v>
      </c>
      <c r="BF61" s="25">
        <f t="shared" si="67"/>
        <v>0</v>
      </c>
      <c r="BG61" s="25">
        <f t="shared" si="64"/>
        <v>0</v>
      </c>
      <c r="BH61" s="25">
        <f t="shared" si="64"/>
        <v>0</v>
      </c>
      <c r="BI61" s="25">
        <f t="shared" si="64"/>
        <v>0</v>
      </c>
      <c r="BJ61" s="25">
        <f t="shared" si="64"/>
        <v>0</v>
      </c>
      <c r="BK61" s="25">
        <f t="shared" si="65"/>
        <v>0</v>
      </c>
      <c r="BL61" s="25">
        <f t="shared" si="65"/>
        <v>0</v>
      </c>
      <c r="BM61" s="25"/>
      <c r="BN61" s="25"/>
      <c r="BO61" s="25">
        <f t="shared" si="60"/>
        <v>0</v>
      </c>
      <c r="BP61" s="25">
        <f t="shared" si="51"/>
        <v>8733333</v>
      </c>
      <c r="BQ61" s="26">
        <f t="shared" si="9"/>
        <v>0.56333334999999995</v>
      </c>
      <c r="BR61" s="25">
        <f t="shared" si="42"/>
        <v>11266667</v>
      </c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>
        <f>+'[1]ENERO 2017'!$H$503</f>
        <v>11266667</v>
      </c>
      <c r="CK61" s="26">
        <f t="shared" si="10"/>
        <v>0.43666665000000005</v>
      </c>
      <c r="CL61" s="25">
        <f t="shared" si="43"/>
        <v>8733333</v>
      </c>
      <c r="CM61" s="25">
        <f t="shared" si="52"/>
        <v>0</v>
      </c>
      <c r="CN61" s="25">
        <f t="shared" si="52"/>
        <v>0</v>
      </c>
      <c r="CO61" s="25">
        <f t="shared" si="52"/>
        <v>0</v>
      </c>
      <c r="CP61" s="25">
        <f t="shared" si="52"/>
        <v>0</v>
      </c>
      <c r="CQ61" s="25">
        <f t="shared" si="52"/>
        <v>0</v>
      </c>
      <c r="CR61" s="25">
        <f t="shared" si="52"/>
        <v>0</v>
      </c>
      <c r="CS61" s="25">
        <f t="shared" si="70"/>
        <v>0</v>
      </c>
      <c r="CT61" s="25">
        <f t="shared" si="70"/>
        <v>0</v>
      </c>
      <c r="CU61" s="25">
        <f t="shared" si="71"/>
        <v>0</v>
      </c>
      <c r="CV61" s="25">
        <f t="shared" si="68"/>
        <v>0</v>
      </c>
      <c r="CW61" s="25">
        <f t="shared" si="68"/>
        <v>0</v>
      </c>
      <c r="CX61" s="25">
        <f t="shared" si="72"/>
        <v>0</v>
      </c>
      <c r="CY61" s="25">
        <f t="shared" si="72"/>
        <v>0</v>
      </c>
      <c r="CZ61" s="25">
        <f t="shared" si="72"/>
        <v>0</v>
      </c>
      <c r="DA61" s="25"/>
      <c r="DB61" s="25">
        <f t="shared" si="73"/>
        <v>0</v>
      </c>
      <c r="DC61" s="25">
        <f t="shared" si="69"/>
        <v>0</v>
      </c>
      <c r="DD61" s="25">
        <f t="shared" si="74"/>
        <v>8733333</v>
      </c>
      <c r="DF61" s="177"/>
      <c r="DG61" s="177"/>
      <c r="DH61" s="184">
        <v>20000000</v>
      </c>
      <c r="DI61" s="184">
        <v>11266667</v>
      </c>
      <c r="DJ61" s="177"/>
      <c r="DK61" s="177"/>
    </row>
    <row r="62" spans="1:115" s="46" customFormat="1" ht="22.5" customHeight="1" thickTop="1" thickBot="1" x14ac:dyDescent="0.3">
      <c r="A62" s="63"/>
      <c r="B62" s="265" t="s">
        <v>199</v>
      </c>
      <c r="C62" s="266"/>
      <c r="D62" s="266"/>
      <c r="E62" s="267"/>
      <c r="F62" s="64"/>
      <c r="G62" s="65">
        <f t="shared" ref="G62:Z62" si="75">SUM(G26:G61)</f>
        <v>5874275758</v>
      </c>
      <c r="H62" s="65">
        <f t="shared" si="75"/>
        <v>0</v>
      </c>
      <c r="I62" s="65">
        <f t="shared" si="75"/>
        <v>500000000</v>
      </c>
      <c r="J62" s="65">
        <f t="shared" si="75"/>
        <v>2550000000</v>
      </c>
      <c r="K62" s="65">
        <f t="shared" si="75"/>
        <v>0</v>
      </c>
      <c r="L62" s="65">
        <f t="shared" si="75"/>
        <v>0</v>
      </c>
      <c r="M62" s="65">
        <f t="shared" si="75"/>
        <v>0</v>
      </c>
      <c r="N62" s="65">
        <f t="shared" si="75"/>
        <v>0</v>
      </c>
      <c r="O62" s="65">
        <f t="shared" si="75"/>
        <v>0</v>
      </c>
      <c r="P62" s="65">
        <f t="shared" si="75"/>
        <v>0</v>
      </c>
      <c r="Q62" s="65">
        <f t="shared" si="75"/>
        <v>0</v>
      </c>
      <c r="R62" s="65">
        <f t="shared" si="75"/>
        <v>2500000000</v>
      </c>
      <c r="S62" s="65">
        <f t="shared" si="75"/>
        <v>0</v>
      </c>
      <c r="T62" s="65">
        <f t="shared" si="75"/>
        <v>0</v>
      </c>
      <c r="U62" s="65">
        <f t="shared" si="75"/>
        <v>198275758</v>
      </c>
      <c r="V62" s="65">
        <f t="shared" si="75"/>
        <v>0</v>
      </c>
      <c r="W62" s="65">
        <f t="shared" si="75"/>
        <v>0</v>
      </c>
      <c r="X62" s="65">
        <f t="shared" si="75"/>
        <v>0</v>
      </c>
      <c r="Y62" s="65">
        <f t="shared" si="75"/>
        <v>0</v>
      </c>
      <c r="Z62" s="65">
        <f t="shared" si="75"/>
        <v>126000000</v>
      </c>
      <c r="AA62" s="45">
        <f t="shared" si="1"/>
        <v>0.25911400719094402</v>
      </c>
      <c r="AB62" s="65">
        <f t="shared" ref="AB62:AU62" si="76">SUM(AB26:AB61)</f>
        <v>1522107131</v>
      </c>
      <c r="AC62" s="65">
        <f t="shared" si="76"/>
        <v>0</v>
      </c>
      <c r="AD62" s="65">
        <f t="shared" si="76"/>
        <v>370365048</v>
      </c>
      <c r="AE62" s="65">
        <f t="shared" si="76"/>
        <v>200000000</v>
      </c>
      <c r="AF62" s="65">
        <f t="shared" si="76"/>
        <v>0</v>
      </c>
      <c r="AG62" s="65">
        <f t="shared" si="76"/>
        <v>0</v>
      </c>
      <c r="AH62" s="65">
        <f t="shared" si="76"/>
        <v>0</v>
      </c>
      <c r="AI62" s="65">
        <f t="shared" si="76"/>
        <v>0</v>
      </c>
      <c r="AJ62" s="65">
        <f t="shared" si="76"/>
        <v>0</v>
      </c>
      <c r="AK62" s="65">
        <f t="shared" si="76"/>
        <v>0</v>
      </c>
      <c r="AL62" s="65">
        <f t="shared" si="76"/>
        <v>0</v>
      </c>
      <c r="AM62" s="65">
        <f t="shared" si="76"/>
        <v>938475416</v>
      </c>
      <c r="AN62" s="65">
        <f t="shared" si="76"/>
        <v>0</v>
      </c>
      <c r="AO62" s="65">
        <f t="shared" si="76"/>
        <v>0</v>
      </c>
      <c r="AP62" s="65">
        <f t="shared" si="76"/>
        <v>0</v>
      </c>
      <c r="AQ62" s="65">
        <f t="shared" si="76"/>
        <v>0</v>
      </c>
      <c r="AR62" s="65">
        <f t="shared" si="76"/>
        <v>0</v>
      </c>
      <c r="AS62" s="65">
        <f t="shared" si="76"/>
        <v>0</v>
      </c>
      <c r="AT62" s="65">
        <f t="shared" si="76"/>
        <v>0</v>
      </c>
      <c r="AU62" s="65">
        <f t="shared" si="76"/>
        <v>13266667</v>
      </c>
      <c r="AV62" s="45">
        <f t="shared" si="3"/>
        <v>0.74088599280905598</v>
      </c>
      <c r="AW62" s="65">
        <f t="shared" ref="AW62:BP62" si="77">SUM(AW26:AW61)</f>
        <v>4352168627</v>
      </c>
      <c r="AX62" s="65">
        <f t="shared" si="77"/>
        <v>0</v>
      </c>
      <c r="AY62" s="65">
        <f t="shared" si="77"/>
        <v>129634952</v>
      </c>
      <c r="AZ62" s="65">
        <f t="shared" si="77"/>
        <v>2350000000</v>
      </c>
      <c r="BA62" s="65">
        <f t="shared" si="77"/>
        <v>0</v>
      </c>
      <c r="BB62" s="65">
        <f t="shared" si="77"/>
        <v>0</v>
      </c>
      <c r="BC62" s="65">
        <f t="shared" si="77"/>
        <v>0</v>
      </c>
      <c r="BD62" s="65">
        <f t="shared" si="77"/>
        <v>0</v>
      </c>
      <c r="BE62" s="65">
        <f t="shared" si="77"/>
        <v>0</v>
      </c>
      <c r="BF62" s="65">
        <f t="shared" si="77"/>
        <v>0</v>
      </c>
      <c r="BG62" s="65">
        <f t="shared" si="77"/>
        <v>0</v>
      </c>
      <c r="BH62" s="65">
        <f t="shared" si="77"/>
        <v>1561524584</v>
      </c>
      <c r="BI62" s="65">
        <f t="shared" si="77"/>
        <v>0</v>
      </c>
      <c r="BJ62" s="65">
        <f t="shared" si="77"/>
        <v>0</v>
      </c>
      <c r="BK62" s="65">
        <f t="shared" si="77"/>
        <v>198275758</v>
      </c>
      <c r="BL62" s="65">
        <f t="shared" si="77"/>
        <v>0</v>
      </c>
      <c r="BM62" s="65">
        <f t="shared" si="77"/>
        <v>0</v>
      </c>
      <c r="BN62" s="65">
        <f t="shared" si="77"/>
        <v>0</v>
      </c>
      <c r="BO62" s="65">
        <f t="shared" si="77"/>
        <v>0</v>
      </c>
      <c r="BP62" s="65">
        <f t="shared" si="77"/>
        <v>112733333</v>
      </c>
      <c r="BQ62" s="45">
        <f t="shared" si="9"/>
        <v>7.0410407008339157E-2</v>
      </c>
      <c r="BR62" s="65">
        <f t="shared" ref="BR62:DD62" si="78">SUM(BR26:BR61)</f>
        <v>413610147</v>
      </c>
      <c r="BS62" s="65">
        <f t="shared" si="78"/>
        <v>0</v>
      </c>
      <c r="BT62" s="65">
        <f t="shared" si="78"/>
        <v>54803433</v>
      </c>
      <c r="BU62" s="65">
        <f t="shared" si="78"/>
        <v>66002660</v>
      </c>
      <c r="BV62" s="65">
        <f t="shared" si="78"/>
        <v>0</v>
      </c>
      <c r="BW62" s="65">
        <f t="shared" si="78"/>
        <v>0</v>
      </c>
      <c r="BX62" s="65">
        <f t="shared" si="78"/>
        <v>0</v>
      </c>
      <c r="BY62" s="65">
        <f t="shared" si="78"/>
        <v>0</v>
      </c>
      <c r="BZ62" s="65">
        <f t="shared" si="78"/>
        <v>0</v>
      </c>
      <c r="CA62" s="65">
        <f t="shared" si="78"/>
        <v>0</v>
      </c>
      <c r="CB62" s="65">
        <f t="shared" si="78"/>
        <v>0</v>
      </c>
      <c r="CC62" s="65">
        <f t="shared" si="78"/>
        <v>281537387</v>
      </c>
      <c r="CD62" s="65">
        <f t="shared" si="78"/>
        <v>0</v>
      </c>
      <c r="CE62" s="65">
        <f t="shared" si="78"/>
        <v>0</v>
      </c>
      <c r="CF62" s="65">
        <f t="shared" si="78"/>
        <v>0</v>
      </c>
      <c r="CG62" s="65">
        <f t="shared" si="78"/>
        <v>0</v>
      </c>
      <c r="CH62" s="65">
        <f t="shared" si="78"/>
        <v>0</v>
      </c>
      <c r="CI62" s="65">
        <f t="shared" si="78"/>
        <v>0</v>
      </c>
      <c r="CJ62" s="65">
        <f t="shared" si="78"/>
        <v>11266667</v>
      </c>
      <c r="CK62" s="45">
        <f t="shared" si="10"/>
        <v>0.92958959299166088</v>
      </c>
      <c r="CL62" s="65">
        <f t="shared" si="78"/>
        <v>5460665611</v>
      </c>
      <c r="CM62" s="65">
        <f t="shared" si="78"/>
        <v>0</v>
      </c>
      <c r="CN62" s="65">
        <f t="shared" si="78"/>
        <v>445196567</v>
      </c>
      <c r="CO62" s="65">
        <f t="shared" si="78"/>
        <v>2483997340</v>
      </c>
      <c r="CP62" s="65">
        <f t="shared" si="78"/>
        <v>0</v>
      </c>
      <c r="CQ62" s="65">
        <f t="shared" si="78"/>
        <v>0</v>
      </c>
      <c r="CR62" s="65">
        <f t="shared" si="78"/>
        <v>0</v>
      </c>
      <c r="CS62" s="65">
        <f t="shared" si="78"/>
        <v>0</v>
      </c>
      <c r="CT62" s="65">
        <f t="shared" si="78"/>
        <v>0</v>
      </c>
      <c r="CU62" s="65">
        <f t="shared" si="78"/>
        <v>0</v>
      </c>
      <c r="CV62" s="65">
        <f t="shared" si="78"/>
        <v>0</v>
      </c>
      <c r="CW62" s="65">
        <f t="shared" si="78"/>
        <v>2218462613</v>
      </c>
      <c r="CX62" s="65">
        <f t="shared" si="78"/>
        <v>0</v>
      </c>
      <c r="CY62" s="65">
        <f t="shared" si="78"/>
        <v>198275758</v>
      </c>
      <c r="CZ62" s="65">
        <f t="shared" si="78"/>
        <v>0</v>
      </c>
      <c r="DA62" s="65">
        <f t="shared" si="78"/>
        <v>0</v>
      </c>
      <c r="DB62" s="65">
        <f t="shared" si="78"/>
        <v>0</v>
      </c>
      <c r="DC62" s="65">
        <f t="shared" si="78"/>
        <v>0</v>
      </c>
      <c r="DD62" s="66">
        <f t="shared" si="78"/>
        <v>114733333</v>
      </c>
      <c r="DF62" s="180" t="s">
        <v>401</v>
      </c>
      <c r="DG62" s="180"/>
      <c r="DH62" s="181">
        <v>5874275758</v>
      </c>
      <c r="DI62" s="182">
        <v>413610147</v>
      </c>
      <c r="DJ62" s="183">
        <v>7.0400000000000004E-2</v>
      </c>
      <c r="DK62" s="180"/>
    </row>
    <row r="63" spans="1:115" ht="60.75" hidden="1" thickTop="1" x14ac:dyDescent="0.25">
      <c r="A63" s="207" t="s">
        <v>200</v>
      </c>
      <c r="B63" s="194" t="s">
        <v>201</v>
      </c>
      <c r="C63" s="32" t="s">
        <v>202</v>
      </c>
      <c r="D63" s="22" t="s">
        <v>203</v>
      </c>
      <c r="E63" s="23">
        <v>520</v>
      </c>
      <c r="F63" s="24" t="s">
        <v>204</v>
      </c>
      <c r="G63" s="25">
        <f t="shared" ref="G63:G94" si="79">SUM(H63:Z63)</f>
        <v>162000000</v>
      </c>
      <c r="H63" s="25"/>
      <c r="I63" s="25">
        <v>100000000</v>
      </c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>
        <v>62000000</v>
      </c>
      <c r="AA63" s="26">
        <f t="shared" si="1"/>
        <v>0.43869624691358022</v>
      </c>
      <c r="AB63" s="25">
        <f t="shared" ref="AB63:AB94" si="80">SUM(AC63:AU63)</f>
        <v>71068792</v>
      </c>
      <c r="AC63" s="25"/>
      <c r="AD63" s="25">
        <f>+'[1]ENERO 2017'!$K$689</f>
        <v>70250350</v>
      </c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>
        <f>+'[1]ENERO 2017'!$T$689</f>
        <v>818442</v>
      </c>
      <c r="AV63" s="26">
        <f t="shared" si="3"/>
        <v>0.56130375308641978</v>
      </c>
      <c r="AW63" s="25">
        <f t="shared" ref="AW63:AW94" si="81">SUM(AX63:BP63)</f>
        <v>90931208</v>
      </c>
      <c r="AX63" s="25">
        <f t="shared" ref="AX63:BL94" si="82">H63-AC63</f>
        <v>0</v>
      </c>
      <c r="AY63" s="25">
        <f t="shared" si="82"/>
        <v>29749650</v>
      </c>
      <c r="AZ63" s="25">
        <f t="shared" si="82"/>
        <v>0</v>
      </c>
      <c r="BA63" s="25">
        <f t="shared" ref="BA63:BL72" si="83">+K63-AF63</f>
        <v>0</v>
      </c>
      <c r="BB63" s="25">
        <f t="shared" si="83"/>
        <v>0</v>
      </c>
      <c r="BC63" s="25">
        <f t="shared" si="83"/>
        <v>0</v>
      </c>
      <c r="BD63" s="25">
        <f t="shared" si="83"/>
        <v>0</v>
      </c>
      <c r="BE63" s="25">
        <f t="shared" si="83"/>
        <v>0</v>
      </c>
      <c r="BF63" s="25">
        <f t="shared" si="83"/>
        <v>0</v>
      </c>
      <c r="BG63" s="25">
        <f t="shared" si="83"/>
        <v>0</v>
      </c>
      <c r="BH63" s="25">
        <f t="shared" si="83"/>
        <v>0</v>
      </c>
      <c r="BI63" s="25">
        <f t="shared" si="83"/>
        <v>0</v>
      </c>
      <c r="BJ63" s="25">
        <f t="shared" si="83"/>
        <v>0</v>
      </c>
      <c r="BK63" s="25">
        <f t="shared" si="83"/>
        <v>0</v>
      </c>
      <c r="BL63" s="25">
        <f t="shared" si="83"/>
        <v>0</v>
      </c>
      <c r="BM63" s="25"/>
      <c r="BN63" s="25"/>
      <c r="BO63" s="25">
        <f t="shared" ref="BO63:BO94" si="84">Y63-AT63</f>
        <v>0</v>
      </c>
      <c r="BP63" s="25">
        <f t="shared" ref="BP63:BP72" si="85">+Z63-AU63</f>
        <v>61181558</v>
      </c>
      <c r="BQ63" s="26">
        <f t="shared" si="9"/>
        <v>0.11770859259259259</v>
      </c>
      <c r="BR63" s="25">
        <f t="shared" ref="BR63:BR94" si="86">SUM(BS63:CJ63)</f>
        <v>19068792</v>
      </c>
      <c r="BS63" s="25"/>
      <c r="BT63" s="25">
        <f>+'[1]ENERO 2017'!$H$690+'[1]ENERO 2017'!$H$695+'[1]ENERO 2017'!$H$698</f>
        <v>18250350</v>
      </c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>
        <f>+'[1]ENERO 2017'!$H$697</f>
        <v>818442</v>
      </c>
      <c r="CK63" s="26">
        <f t="shared" ref="CK63:CK95" si="87">1-BQ63</f>
        <v>0.88229140740740741</v>
      </c>
      <c r="CL63" s="25">
        <f t="shared" ref="CL63:CL94" si="88">SUM(CM63:DD63)</f>
        <v>142931208</v>
      </c>
      <c r="CM63" s="25">
        <f t="shared" ref="CM63:CU78" si="89">H63-BS63</f>
        <v>0</v>
      </c>
      <c r="CN63" s="25">
        <f t="shared" si="89"/>
        <v>81749650</v>
      </c>
      <c r="CO63" s="25">
        <f t="shared" si="89"/>
        <v>0</v>
      </c>
      <c r="CP63" s="25">
        <f t="shared" si="89"/>
        <v>0</v>
      </c>
      <c r="CQ63" s="25">
        <f t="shared" si="89"/>
        <v>0</v>
      </c>
      <c r="CR63" s="25">
        <f t="shared" si="89"/>
        <v>0</v>
      </c>
      <c r="CS63" s="25">
        <f t="shared" ref="CS63:CU72" si="90">+N63-BY63</f>
        <v>0</v>
      </c>
      <c r="CT63" s="25">
        <f t="shared" si="90"/>
        <v>0</v>
      </c>
      <c r="CU63" s="25">
        <f t="shared" si="90"/>
        <v>0</v>
      </c>
      <c r="CV63" s="25">
        <f t="shared" ref="CV63:CW93" si="91">Q63-CB63</f>
        <v>0</v>
      </c>
      <c r="CW63" s="25">
        <f t="shared" si="91"/>
        <v>0</v>
      </c>
      <c r="CX63" s="25">
        <f t="shared" ref="CX63:CZ72" si="92">+T63-CD63</f>
        <v>0</v>
      </c>
      <c r="CY63" s="25">
        <f t="shared" si="92"/>
        <v>0</v>
      </c>
      <c r="CZ63" s="25">
        <f t="shared" si="92"/>
        <v>0</v>
      </c>
      <c r="DA63" s="25"/>
      <c r="DB63" s="25">
        <f t="shared" ref="DB63:DD72" si="93">+X63-CH63</f>
        <v>0</v>
      </c>
      <c r="DC63" s="58">
        <f t="shared" si="93"/>
        <v>0</v>
      </c>
      <c r="DD63" s="25">
        <f t="shared" si="93"/>
        <v>61181558</v>
      </c>
      <c r="DF63" s="177"/>
      <c r="DG63" s="177"/>
      <c r="DH63" s="184">
        <v>162000000</v>
      </c>
      <c r="DI63" s="184">
        <v>19068792</v>
      </c>
      <c r="DJ63" s="183"/>
      <c r="DK63" s="177"/>
    </row>
    <row r="64" spans="1:115" ht="34.5" hidden="1" thickTop="1" x14ac:dyDescent="0.25">
      <c r="A64" s="208"/>
      <c r="B64" s="195"/>
      <c r="C64" s="32" t="s">
        <v>205</v>
      </c>
      <c r="D64" s="22" t="s">
        <v>206</v>
      </c>
      <c r="E64" s="23">
        <v>520</v>
      </c>
      <c r="F64" s="67" t="s">
        <v>207</v>
      </c>
      <c r="G64" s="25">
        <f t="shared" si="79"/>
        <v>7000000</v>
      </c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>
        <v>7000000</v>
      </c>
      <c r="AA64" s="26">
        <f t="shared" si="1"/>
        <v>0</v>
      </c>
      <c r="AB64" s="25">
        <f t="shared" si="80"/>
        <v>0</v>
      </c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6">
        <f t="shared" si="3"/>
        <v>1</v>
      </c>
      <c r="AW64" s="25">
        <f t="shared" si="81"/>
        <v>7000000</v>
      </c>
      <c r="AX64" s="25">
        <f t="shared" si="82"/>
        <v>0</v>
      </c>
      <c r="AY64" s="25">
        <f t="shared" si="82"/>
        <v>0</v>
      </c>
      <c r="AZ64" s="25">
        <f t="shared" si="82"/>
        <v>0</v>
      </c>
      <c r="BA64" s="25">
        <f t="shared" si="83"/>
        <v>0</v>
      </c>
      <c r="BB64" s="25">
        <f t="shared" si="83"/>
        <v>0</v>
      </c>
      <c r="BC64" s="25">
        <f t="shared" si="83"/>
        <v>0</v>
      </c>
      <c r="BD64" s="25">
        <f t="shared" si="83"/>
        <v>0</v>
      </c>
      <c r="BE64" s="25">
        <f t="shared" si="83"/>
        <v>0</v>
      </c>
      <c r="BF64" s="25">
        <f t="shared" si="83"/>
        <v>0</v>
      </c>
      <c r="BG64" s="25">
        <f t="shared" si="83"/>
        <v>0</v>
      </c>
      <c r="BH64" s="25">
        <f t="shared" si="83"/>
        <v>0</v>
      </c>
      <c r="BI64" s="25">
        <f t="shared" si="83"/>
        <v>0</v>
      </c>
      <c r="BJ64" s="25">
        <f t="shared" si="83"/>
        <v>0</v>
      </c>
      <c r="BK64" s="25">
        <f t="shared" si="83"/>
        <v>0</v>
      </c>
      <c r="BL64" s="25">
        <f t="shared" si="83"/>
        <v>0</v>
      </c>
      <c r="BM64" s="25"/>
      <c r="BN64" s="25"/>
      <c r="BO64" s="25">
        <f t="shared" si="84"/>
        <v>0</v>
      </c>
      <c r="BP64" s="25">
        <f t="shared" si="85"/>
        <v>7000000</v>
      </c>
      <c r="BQ64" s="26">
        <f t="shared" si="9"/>
        <v>0</v>
      </c>
      <c r="BR64" s="25">
        <f t="shared" si="86"/>
        <v>0</v>
      </c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6">
        <f t="shared" si="87"/>
        <v>1</v>
      </c>
      <c r="CL64" s="25">
        <f t="shared" si="88"/>
        <v>7000000</v>
      </c>
      <c r="CM64" s="25">
        <f t="shared" si="89"/>
        <v>0</v>
      </c>
      <c r="CN64" s="25">
        <f t="shared" si="89"/>
        <v>0</v>
      </c>
      <c r="CO64" s="25">
        <f t="shared" si="89"/>
        <v>0</v>
      </c>
      <c r="CP64" s="25">
        <f t="shared" si="89"/>
        <v>0</v>
      </c>
      <c r="CQ64" s="25">
        <f t="shared" si="89"/>
        <v>0</v>
      </c>
      <c r="CR64" s="25">
        <f t="shared" si="89"/>
        <v>0</v>
      </c>
      <c r="CS64" s="25">
        <f t="shared" si="90"/>
        <v>0</v>
      </c>
      <c r="CT64" s="25">
        <f t="shared" si="90"/>
        <v>0</v>
      </c>
      <c r="CU64" s="25">
        <f t="shared" si="90"/>
        <v>0</v>
      </c>
      <c r="CV64" s="25">
        <f t="shared" si="91"/>
        <v>0</v>
      </c>
      <c r="CW64" s="25">
        <f t="shared" si="91"/>
        <v>0</v>
      </c>
      <c r="CX64" s="25">
        <f t="shared" si="92"/>
        <v>0</v>
      </c>
      <c r="CY64" s="25">
        <f t="shared" si="92"/>
        <v>0</v>
      </c>
      <c r="CZ64" s="25">
        <f t="shared" si="92"/>
        <v>0</v>
      </c>
      <c r="DA64" s="25"/>
      <c r="DB64" s="25">
        <f t="shared" si="93"/>
        <v>0</v>
      </c>
      <c r="DC64" s="58">
        <f t="shared" si="93"/>
        <v>0</v>
      </c>
      <c r="DD64" s="25">
        <f t="shared" si="93"/>
        <v>7000000</v>
      </c>
      <c r="DF64" s="177"/>
      <c r="DG64" s="177"/>
      <c r="DH64" s="184">
        <v>7000000</v>
      </c>
      <c r="DI64" s="184">
        <v>0</v>
      </c>
      <c r="DJ64" s="183"/>
      <c r="DK64" s="177"/>
    </row>
    <row r="65" spans="1:115" ht="47.25" hidden="1" customHeight="1" x14ac:dyDescent="0.25">
      <c r="A65" s="208"/>
      <c r="B65" s="196"/>
      <c r="C65" s="32" t="s">
        <v>208</v>
      </c>
      <c r="D65" s="22" t="s">
        <v>209</v>
      </c>
      <c r="E65" s="23">
        <v>520</v>
      </c>
      <c r="F65" s="24" t="s">
        <v>92</v>
      </c>
      <c r="G65" s="25">
        <f t="shared" si="79"/>
        <v>2000000</v>
      </c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>
        <v>2000000</v>
      </c>
      <c r="AA65" s="26">
        <f t="shared" si="1"/>
        <v>0</v>
      </c>
      <c r="AB65" s="25">
        <f t="shared" si="80"/>
        <v>0</v>
      </c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6">
        <f t="shared" si="3"/>
        <v>1</v>
      </c>
      <c r="AW65" s="25">
        <f t="shared" si="81"/>
        <v>2000000</v>
      </c>
      <c r="AX65" s="25">
        <f t="shared" si="82"/>
        <v>0</v>
      </c>
      <c r="AY65" s="25">
        <f t="shared" si="82"/>
        <v>0</v>
      </c>
      <c r="AZ65" s="25">
        <f t="shared" si="82"/>
        <v>0</v>
      </c>
      <c r="BA65" s="25">
        <f t="shared" si="83"/>
        <v>0</v>
      </c>
      <c r="BB65" s="25">
        <f t="shared" si="83"/>
        <v>0</v>
      </c>
      <c r="BC65" s="25">
        <f t="shared" si="83"/>
        <v>0</v>
      </c>
      <c r="BD65" s="25">
        <f t="shared" si="83"/>
        <v>0</v>
      </c>
      <c r="BE65" s="25">
        <f t="shared" si="83"/>
        <v>0</v>
      </c>
      <c r="BF65" s="25">
        <f t="shared" si="83"/>
        <v>0</v>
      </c>
      <c r="BG65" s="25">
        <f t="shared" si="83"/>
        <v>0</v>
      </c>
      <c r="BH65" s="25">
        <f t="shared" si="83"/>
        <v>0</v>
      </c>
      <c r="BI65" s="25">
        <f t="shared" si="83"/>
        <v>0</v>
      </c>
      <c r="BJ65" s="25">
        <f t="shared" si="83"/>
        <v>0</v>
      </c>
      <c r="BK65" s="25">
        <f t="shared" si="83"/>
        <v>0</v>
      </c>
      <c r="BL65" s="25">
        <f t="shared" si="83"/>
        <v>0</v>
      </c>
      <c r="BM65" s="25"/>
      <c r="BN65" s="25"/>
      <c r="BO65" s="25">
        <f t="shared" si="84"/>
        <v>0</v>
      </c>
      <c r="BP65" s="25">
        <f t="shared" si="85"/>
        <v>2000000</v>
      </c>
      <c r="BQ65" s="26">
        <f t="shared" si="9"/>
        <v>0</v>
      </c>
      <c r="BR65" s="25">
        <f t="shared" si="86"/>
        <v>0</v>
      </c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6">
        <f t="shared" si="87"/>
        <v>1</v>
      </c>
      <c r="CL65" s="25">
        <f t="shared" si="88"/>
        <v>2000000</v>
      </c>
      <c r="CM65" s="25">
        <f t="shared" si="89"/>
        <v>0</v>
      </c>
      <c r="CN65" s="25">
        <f t="shared" si="89"/>
        <v>0</v>
      </c>
      <c r="CO65" s="25">
        <f t="shared" si="89"/>
        <v>0</v>
      </c>
      <c r="CP65" s="25">
        <f t="shared" si="89"/>
        <v>0</v>
      </c>
      <c r="CQ65" s="25">
        <f t="shared" si="89"/>
        <v>0</v>
      </c>
      <c r="CR65" s="25">
        <f t="shared" si="89"/>
        <v>0</v>
      </c>
      <c r="CS65" s="25">
        <f t="shared" si="90"/>
        <v>0</v>
      </c>
      <c r="CT65" s="25">
        <f t="shared" si="90"/>
        <v>0</v>
      </c>
      <c r="CU65" s="25">
        <f t="shared" si="90"/>
        <v>0</v>
      </c>
      <c r="CV65" s="25">
        <f t="shared" si="91"/>
        <v>0</v>
      </c>
      <c r="CW65" s="25">
        <f t="shared" si="91"/>
        <v>0</v>
      </c>
      <c r="CX65" s="25">
        <f t="shared" si="92"/>
        <v>0</v>
      </c>
      <c r="CY65" s="25">
        <f t="shared" si="92"/>
        <v>0</v>
      </c>
      <c r="CZ65" s="25">
        <f t="shared" si="92"/>
        <v>0</v>
      </c>
      <c r="DA65" s="25"/>
      <c r="DB65" s="25">
        <f t="shared" si="93"/>
        <v>0</v>
      </c>
      <c r="DC65" s="58">
        <f t="shared" si="93"/>
        <v>0</v>
      </c>
      <c r="DD65" s="25">
        <f t="shared" si="93"/>
        <v>2000000</v>
      </c>
      <c r="DF65" s="177"/>
      <c r="DG65" s="177"/>
      <c r="DH65" s="184">
        <v>2000000</v>
      </c>
      <c r="DI65" s="184">
        <v>0</v>
      </c>
      <c r="DJ65" s="183"/>
      <c r="DK65" s="177"/>
    </row>
    <row r="66" spans="1:115" ht="34.5" hidden="1" customHeight="1" x14ac:dyDescent="0.25">
      <c r="A66" s="208"/>
      <c r="B66" s="68" t="s">
        <v>210</v>
      </c>
      <c r="C66" s="32" t="s">
        <v>211</v>
      </c>
      <c r="D66" s="22" t="s">
        <v>212</v>
      </c>
      <c r="E66" s="23">
        <v>520</v>
      </c>
      <c r="F66" s="24" t="s">
        <v>213</v>
      </c>
      <c r="G66" s="25">
        <f t="shared" si="79"/>
        <v>34826876</v>
      </c>
      <c r="H66" s="25"/>
      <c r="I66" s="25">
        <v>20000000</v>
      </c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>
        <v>10000000</v>
      </c>
      <c r="V66" s="25"/>
      <c r="W66" s="25"/>
      <c r="X66" s="25"/>
      <c r="Y66" s="25"/>
      <c r="Z66" s="25">
        <v>4826876</v>
      </c>
      <c r="AA66" s="26">
        <f t="shared" si="1"/>
        <v>0.56815512249792377</v>
      </c>
      <c r="AB66" s="25">
        <f t="shared" si="80"/>
        <v>19787068</v>
      </c>
      <c r="AC66" s="25"/>
      <c r="AD66" s="25">
        <f>+'[1]ENERO 2017'!$K$717</f>
        <v>19787068</v>
      </c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6">
        <f t="shared" si="3"/>
        <v>0.43184487750207623</v>
      </c>
      <c r="AW66" s="25">
        <f t="shared" si="81"/>
        <v>15039808</v>
      </c>
      <c r="AX66" s="25">
        <f t="shared" si="82"/>
        <v>0</v>
      </c>
      <c r="AY66" s="25">
        <f t="shared" si="82"/>
        <v>212932</v>
      </c>
      <c r="AZ66" s="25">
        <f t="shared" si="82"/>
        <v>0</v>
      </c>
      <c r="BA66" s="25">
        <f t="shared" si="83"/>
        <v>0</v>
      </c>
      <c r="BB66" s="25">
        <f t="shared" si="83"/>
        <v>0</v>
      </c>
      <c r="BC66" s="25">
        <f t="shared" si="83"/>
        <v>0</v>
      </c>
      <c r="BD66" s="25">
        <f t="shared" si="83"/>
        <v>0</v>
      </c>
      <c r="BE66" s="25">
        <f t="shared" si="83"/>
        <v>0</v>
      </c>
      <c r="BF66" s="25">
        <f t="shared" si="83"/>
        <v>0</v>
      </c>
      <c r="BG66" s="25">
        <f t="shared" si="83"/>
        <v>0</v>
      </c>
      <c r="BH66" s="25">
        <f t="shared" si="83"/>
        <v>0</v>
      </c>
      <c r="BI66" s="25">
        <f t="shared" si="83"/>
        <v>0</v>
      </c>
      <c r="BJ66" s="25">
        <f t="shared" si="83"/>
        <v>0</v>
      </c>
      <c r="BK66" s="25">
        <f t="shared" si="83"/>
        <v>10000000</v>
      </c>
      <c r="BL66" s="25">
        <f t="shared" si="83"/>
        <v>0</v>
      </c>
      <c r="BM66" s="25"/>
      <c r="BN66" s="25">
        <f>+X66-AS66</f>
        <v>0</v>
      </c>
      <c r="BO66" s="25">
        <f t="shared" si="84"/>
        <v>0</v>
      </c>
      <c r="BP66" s="25">
        <f t="shared" si="85"/>
        <v>4826876</v>
      </c>
      <c r="BQ66" s="26">
        <f t="shared" si="9"/>
        <v>0.56490091158334155</v>
      </c>
      <c r="BR66" s="25">
        <f t="shared" si="86"/>
        <v>19673734</v>
      </c>
      <c r="BS66" s="25"/>
      <c r="BT66" s="25">
        <f>+'[1]ENERO 2017'!$H$715</f>
        <v>19673734</v>
      </c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6">
        <f t="shared" si="87"/>
        <v>0.43509908841665845</v>
      </c>
      <c r="CL66" s="25">
        <f t="shared" si="88"/>
        <v>15153142</v>
      </c>
      <c r="CM66" s="25">
        <f t="shared" si="89"/>
        <v>0</v>
      </c>
      <c r="CN66" s="25">
        <f t="shared" si="89"/>
        <v>326266</v>
      </c>
      <c r="CO66" s="25">
        <f t="shared" si="89"/>
        <v>0</v>
      </c>
      <c r="CP66" s="25">
        <f t="shared" si="89"/>
        <v>0</v>
      </c>
      <c r="CQ66" s="25">
        <f t="shared" si="89"/>
        <v>0</v>
      </c>
      <c r="CR66" s="25">
        <f t="shared" si="89"/>
        <v>0</v>
      </c>
      <c r="CS66" s="25">
        <f t="shared" si="90"/>
        <v>0</v>
      </c>
      <c r="CT66" s="25">
        <f t="shared" si="90"/>
        <v>0</v>
      </c>
      <c r="CU66" s="25">
        <f t="shared" si="90"/>
        <v>0</v>
      </c>
      <c r="CV66" s="25">
        <f t="shared" si="91"/>
        <v>0</v>
      </c>
      <c r="CW66" s="25">
        <f t="shared" si="91"/>
        <v>0</v>
      </c>
      <c r="CX66" s="25">
        <f t="shared" si="92"/>
        <v>0</v>
      </c>
      <c r="CY66" s="25">
        <f t="shared" si="92"/>
        <v>10000000</v>
      </c>
      <c r="CZ66" s="25">
        <f t="shared" si="92"/>
        <v>0</v>
      </c>
      <c r="DA66" s="25"/>
      <c r="DB66" s="25">
        <f t="shared" si="93"/>
        <v>0</v>
      </c>
      <c r="DC66" s="58">
        <f t="shared" si="93"/>
        <v>0</v>
      </c>
      <c r="DD66" s="25">
        <f t="shared" si="93"/>
        <v>4826876</v>
      </c>
      <c r="DF66" s="177"/>
      <c r="DG66" s="177"/>
      <c r="DH66" s="184">
        <v>34826876</v>
      </c>
      <c r="DI66" s="184">
        <v>19673734</v>
      </c>
      <c r="DJ66" s="183"/>
      <c r="DK66" s="177"/>
    </row>
    <row r="67" spans="1:115" ht="36.75" hidden="1" customHeight="1" x14ac:dyDescent="0.25">
      <c r="A67" s="208"/>
      <c r="B67" s="194" t="s">
        <v>214</v>
      </c>
      <c r="C67" s="32" t="s">
        <v>215</v>
      </c>
      <c r="D67" s="22" t="s">
        <v>216</v>
      </c>
      <c r="E67" s="23">
        <v>520</v>
      </c>
      <c r="F67" s="24" t="s">
        <v>109</v>
      </c>
      <c r="G67" s="25">
        <f t="shared" si="79"/>
        <v>130000000</v>
      </c>
      <c r="H67" s="33"/>
      <c r="I67" s="33"/>
      <c r="J67" s="33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>
        <v>130000000</v>
      </c>
      <c r="V67" s="25"/>
      <c r="W67" s="25"/>
      <c r="X67" s="25"/>
      <c r="Y67" s="25"/>
      <c r="Z67" s="25"/>
      <c r="AA67" s="26">
        <f t="shared" si="1"/>
        <v>0</v>
      </c>
      <c r="AB67" s="25">
        <f t="shared" si="80"/>
        <v>0</v>
      </c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6">
        <f t="shared" si="3"/>
        <v>1</v>
      </c>
      <c r="AW67" s="25">
        <f t="shared" si="81"/>
        <v>130000000</v>
      </c>
      <c r="AX67" s="25">
        <f t="shared" si="82"/>
        <v>0</v>
      </c>
      <c r="AY67" s="25">
        <f t="shared" si="82"/>
        <v>0</v>
      </c>
      <c r="AZ67" s="25">
        <f t="shared" si="82"/>
        <v>0</v>
      </c>
      <c r="BA67" s="25">
        <f t="shared" si="83"/>
        <v>0</v>
      </c>
      <c r="BB67" s="25">
        <f t="shared" si="83"/>
        <v>0</v>
      </c>
      <c r="BC67" s="25">
        <f t="shared" si="83"/>
        <v>0</v>
      </c>
      <c r="BD67" s="25">
        <f>N67-AI67</f>
        <v>0</v>
      </c>
      <c r="BE67" s="25">
        <f t="shared" si="83"/>
        <v>0</v>
      </c>
      <c r="BF67" s="25">
        <f t="shared" si="83"/>
        <v>0</v>
      </c>
      <c r="BG67" s="25">
        <f t="shared" si="83"/>
        <v>0</v>
      </c>
      <c r="BH67" s="25">
        <f t="shared" si="83"/>
        <v>0</v>
      </c>
      <c r="BI67" s="25">
        <f t="shared" si="83"/>
        <v>0</v>
      </c>
      <c r="BJ67" s="25">
        <f>T67-AO67</f>
        <v>0</v>
      </c>
      <c r="BK67" s="25">
        <f t="shared" si="83"/>
        <v>130000000</v>
      </c>
      <c r="BL67" s="25">
        <f t="shared" si="83"/>
        <v>0</v>
      </c>
      <c r="BM67" s="25"/>
      <c r="BN67" s="25"/>
      <c r="BO67" s="25">
        <f t="shared" si="84"/>
        <v>0</v>
      </c>
      <c r="BP67" s="25">
        <f t="shared" si="85"/>
        <v>0</v>
      </c>
      <c r="BQ67" s="26">
        <f t="shared" si="9"/>
        <v>0</v>
      </c>
      <c r="BR67" s="25">
        <f t="shared" si="86"/>
        <v>0</v>
      </c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6">
        <f t="shared" si="87"/>
        <v>1</v>
      </c>
      <c r="CL67" s="25">
        <f t="shared" si="88"/>
        <v>130000000</v>
      </c>
      <c r="CM67" s="25">
        <f t="shared" si="89"/>
        <v>0</v>
      </c>
      <c r="CN67" s="25">
        <f t="shared" si="89"/>
        <v>0</v>
      </c>
      <c r="CO67" s="25">
        <f t="shared" si="89"/>
        <v>0</v>
      </c>
      <c r="CP67" s="25">
        <f t="shared" si="89"/>
        <v>0</v>
      </c>
      <c r="CQ67" s="25">
        <f t="shared" si="89"/>
        <v>0</v>
      </c>
      <c r="CR67" s="25">
        <f t="shared" si="89"/>
        <v>0</v>
      </c>
      <c r="CS67" s="25">
        <f t="shared" si="90"/>
        <v>0</v>
      </c>
      <c r="CT67" s="25">
        <f t="shared" si="90"/>
        <v>0</v>
      </c>
      <c r="CU67" s="25">
        <f t="shared" si="90"/>
        <v>0</v>
      </c>
      <c r="CV67" s="25">
        <f t="shared" si="91"/>
        <v>0</v>
      </c>
      <c r="CW67" s="25">
        <f t="shared" si="91"/>
        <v>0</v>
      </c>
      <c r="CX67" s="25">
        <f t="shared" si="92"/>
        <v>0</v>
      </c>
      <c r="CY67" s="25">
        <f t="shared" si="92"/>
        <v>130000000</v>
      </c>
      <c r="CZ67" s="25">
        <f t="shared" si="92"/>
        <v>0</v>
      </c>
      <c r="DA67" s="25"/>
      <c r="DB67" s="25">
        <f t="shared" si="93"/>
        <v>0</v>
      </c>
      <c r="DC67" s="58">
        <f t="shared" si="93"/>
        <v>0</v>
      </c>
      <c r="DD67" s="25">
        <f t="shared" si="93"/>
        <v>0</v>
      </c>
      <c r="DF67" s="177"/>
      <c r="DG67" s="177"/>
      <c r="DH67" s="184">
        <v>130000000</v>
      </c>
      <c r="DI67" s="184">
        <v>0</v>
      </c>
      <c r="DJ67" s="183"/>
      <c r="DK67" s="177"/>
    </row>
    <row r="68" spans="1:115" ht="33.75" hidden="1" customHeight="1" x14ac:dyDescent="0.25">
      <c r="A68" s="208"/>
      <c r="B68" s="195"/>
      <c r="C68" s="32" t="s">
        <v>217</v>
      </c>
      <c r="D68" s="22" t="s">
        <v>218</v>
      </c>
      <c r="E68" s="23">
        <v>520</v>
      </c>
      <c r="F68" s="24" t="s">
        <v>109</v>
      </c>
      <c r="G68" s="25">
        <f t="shared" si="79"/>
        <v>1000000000</v>
      </c>
      <c r="H68" s="48"/>
      <c r="I68" s="33"/>
      <c r="J68" s="33"/>
      <c r="K68" s="25"/>
      <c r="L68" s="25"/>
      <c r="M68" s="25"/>
      <c r="N68" s="25"/>
      <c r="O68" s="25"/>
      <c r="P68" s="25"/>
      <c r="Q68" s="25"/>
      <c r="R68" s="25">
        <v>1000000000</v>
      </c>
      <c r="S68" s="25"/>
      <c r="T68" s="25"/>
      <c r="U68" s="25"/>
      <c r="V68" s="25"/>
      <c r="W68" s="25"/>
      <c r="X68" s="25"/>
      <c r="Y68" s="25"/>
      <c r="Z68" s="25"/>
      <c r="AA68" s="26">
        <f t="shared" si="1"/>
        <v>0</v>
      </c>
      <c r="AB68" s="25">
        <f t="shared" si="80"/>
        <v>0</v>
      </c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6">
        <f t="shared" ref="AV68:AV95" si="94">1-AA68</f>
        <v>1</v>
      </c>
      <c r="AW68" s="25">
        <f t="shared" si="81"/>
        <v>1000000000</v>
      </c>
      <c r="AX68" s="25">
        <f t="shared" si="82"/>
        <v>0</v>
      </c>
      <c r="AY68" s="25">
        <f t="shared" si="82"/>
        <v>0</v>
      </c>
      <c r="AZ68" s="25">
        <f t="shared" si="82"/>
        <v>0</v>
      </c>
      <c r="BA68" s="25">
        <f t="shared" si="83"/>
        <v>0</v>
      </c>
      <c r="BB68" s="25">
        <f t="shared" si="83"/>
        <v>0</v>
      </c>
      <c r="BC68" s="25">
        <f t="shared" si="83"/>
        <v>0</v>
      </c>
      <c r="BD68" s="25">
        <f>N68-AI68</f>
        <v>0</v>
      </c>
      <c r="BE68" s="25">
        <f t="shared" si="83"/>
        <v>0</v>
      </c>
      <c r="BF68" s="25">
        <f t="shared" si="83"/>
        <v>0</v>
      </c>
      <c r="BG68" s="25">
        <f t="shared" si="83"/>
        <v>0</v>
      </c>
      <c r="BH68" s="25">
        <f t="shared" si="83"/>
        <v>1000000000</v>
      </c>
      <c r="BI68" s="25">
        <f t="shared" si="83"/>
        <v>0</v>
      </c>
      <c r="BJ68" s="25">
        <f>T68-AO68</f>
        <v>0</v>
      </c>
      <c r="BK68" s="25">
        <f t="shared" si="83"/>
        <v>0</v>
      </c>
      <c r="BL68" s="25">
        <f t="shared" si="83"/>
        <v>0</v>
      </c>
      <c r="BM68" s="25"/>
      <c r="BN68" s="25"/>
      <c r="BO68" s="25">
        <f t="shared" si="84"/>
        <v>0</v>
      </c>
      <c r="BP68" s="25">
        <f t="shared" si="85"/>
        <v>0</v>
      </c>
      <c r="BQ68" s="26">
        <f t="shared" ref="BQ68:BQ95" si="95">+BR68/G68</f>
        <v>0</v>
      </c>
      <c r="BR68" s="25">
        <f t="shared" si="86"/>
        <v>0</v>
      </c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6">
        <f t="shared" si="87"/>
        <v>1</v>
      </c>
      <c r="CL68" s="25">
        <f t="shared" si="88"/>
        <v>1000000000</v>
      </c>
      <c r="CM68" s="25">
        <f t="shared" si="89"/>
        <v>0</v>
      </c>
      <c r="CN68" s="25">
        <f t="shared" si="89"/>
        <v>0</v>
      </c>
      <c r="CO68" s="25">
        <f t="shared" si="89"/>
        <v>0</v>
      </c>
      <c r="CP68" s="25">
        <f t="shared" si="89"/>
        <v>0</v>
      </c>
      <c r="CQ68" s="25">
        <f t="shared" si="89"/>
        <v>0</v>
      </c>
      <c r="CR68" s="25">
        <f t="shared" si="89"/>
        <v>0</v>
      </c>
      <c r="CS68" s="25">
        <f t="shared" si="90"/>
        <v>0</v>
      </c>
      <c r="CT68" s="25">
        <f t="shared" si="90"/>
        <v>0</v>
      </c>
      <c r="CU68" s="25">
        <f t="shared" si="90"/>
        <v>0</v>
      </c>
      <c r="CV68" s="25">
        <f t="shared" si="91"/>
        <v>0</v>
      </c>
      <c r="CW68" s="25">
        <f t="shared" si="91"/>
        <v>1000000000</v>
      </c>
      <c r="CX68" s="25">
        <f t="shared" si="92"/>
        <v>0</v>
      </c>
      <c r="CY68" s="25">
        <f t="shared" si="92"/>
        <v>0</v>
      </c>
      <c r="CZ68" s="25">
        <f t="shared" si="92"/>
        <v>0</v>
      </c>
      <c r="DA68" s="25"/>
      <c r="DB68" s="25">
        <f t="shared" si="93"/>
        <v>0</v>
      </c>
      <c r="DC68" s="58">
        <f t="shared" si="93"/>
        <v>0</v>
      </c>
      <c r="DD68" s="25">
        <f t="shared" si="93"/>
        <v>0</v>
      </c>
      <c r="DF68" s="177"/>
      <c r="DG68" s="177"/>
      <c r="DH68" s="184">
        <v>1000000000</v>
      </c>
      <c r="DI68" s="184">
        <v>0</v>
      </c>
      <c r="DJ68" s="183"/>
      <c r="DK68" s="177"/>
    </row>
    <row r="69" spans="1:115" ht="30.75" hidden="1" customHeight="1" x14ac:dyDescent="0.25">
      <c r="A69" s="208"/>
      <c r="B69" s="195"/>
      <c r="C69" s="32" t="s">
        <v>219</v>
      </c>
      <c r="D69" s="22" t="s">
        <v>220</v>
      </c>
      <c r="E69" s="23">
        <v>520</v>
      </c>
      <c r="F69" s="24" t="s">
        <v>221</v>
      </c>
      <c r="G69" s="25">
        <f t="shared" si="79"/>
        <v>94000000</v>
      </c>
      <c r="H69" s="33"/>
      <c r="I69" s="33"/>
      <c r="J69" s="33"/>
      <c r="K69" s="33"/>
      <c r="L69" s="25"/>
      <c r="M69" s="25"/>
      <c r="N69" s="25"/>
      <c r="O69" s="25"/>
      <c r="P69" s="25"/>
      <c r="Q69" s="25"/>
      <c r="R69" s="25"/>
      <c r="S69" s="25"/>
      <c r="T69" s="25"/>
      <c r="U69" s="25">
        <v>50000000</v>
      </c>
      <c r="V69" s="25"/>
      <c r="W69" s="25"/>
      <c r="X69" s="25"/>
      <c r="Y69" s="25"/>
      <c r="Z69" s="25">
        <v>44000000</v>
      </c>
      <c r="AA69" s="26">
        <f t="shared" si="1"/>
        <v>9.1904255319148934E-2</v>
      </c>
      <c r="AB69" s="25">
        <f t="shared" si="80"/>
        <v>8639000</v>
      </c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>
        <f>+'[1]ENERO 2017'!$P$743</f>
        <v>8639000</v>
      </c>
      <c r="AO69" s="25"/>
      <c r="AP69" s="25"/>
      <c r="AQ69" s="25"/>
      <c r="AR69" s="25"/>
      <c r="AS69" s="25"/>
      <c r="AT69" s="25"/>
      <c r="AU69" s="25"/>
      <c r="AV69" s="26">
        <f t="shared" si="94"/>
        <v>0.90809574468085108</v>
      </c>
      <c r="AW69" s="25">
        <f t="shared" si="81"/>
        <v>85361000</v>
      </c>
      <c r="AX69" s="25">
        <f t="shared" si="82"/>
        <v>0</v>
      </c>
      <c r="AY69" s="25">
        <f t="shared" si="82"/>
        <v>0</v>
      </c>
      <c r="AZ69" s="25">
        <f t="shared" si="82"/>
        <v>0</v>
      </c>
      <c r="BA69" s="25">
        <f t="shared" si="83"/>
        <v>0</v>
      </c>
      <c r="BB69" s="25">
        <f t="shared" si="83"/>
        <v>0</v>
      </c>
      <c r="BC69" s="25">
        <f t="shared" si="83"/>
        <v>0</v>
      </c>
      <c r="BD69" s="25">
        <f>N69-AI69</f>
        <v>0</v>
      </c>
      <c r="BE69" s="25">
        <f t="shared" si="83"/>
        <v>0</v>
      </c>
      <c r="BF69" s="25">
        <f t="shared" si="83"/>
        <v>0</v>
      </c>
      <c r="BG69" s="25">
        <f t="shared" si="83"/>
        <v>0</v>
      </c>
      <c r="BH69" s="25">
        <f t="shared" si="83"/>
        <v>0</v>
      </c>
      <c r="BI69" s="25">
        <f t="shared" si="83"/>
        <v>-8639000</v>
      </c>
      <c r="BJ69" s="25">
        <f>T69-AO69</f>
        <v>0</v>
      </c>
      <c r="BK69" s="25">
        <f t="shared" si="83"/>
        <v>50000000</v>
      </c>
      <c r="BL69" s="25">
        <f t="shared" si="83"/>
        <v>0</v>
      </c>
      <c r="BM69" s="25"/>
      <c r="BN69" s="25"/>
      <c r="BO69" s="25">
        <f t="shared" si="84"/>
        <v>0</v>
      </c>
      <c r="BP69" s="25">
        <f t="shared" si="85"/>
        <v>44000000</v>
      </c>
      <c r="BQ69" s="26">
        <f t="shared" si="95"/>
        <v>9.1904255319148934E-2</v>
      </c>
      <c r="BR69" s="25">
        <f t="shared" si="86"/>
        <v>8639000</v>
      </c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>
        <f>+'[1]ENERO 2017'!$H$741</f>
        <v>8639000</v>
      </c>
      <c r="CF69" s="25"/>
      <c r="CG69" s="25"/>
      <c r="CH69" s="25"/>
      <c r="CI69" s="25"/>
      <c r="CJ69" s="25"/>
      <c r="CK69" s="26">
        <f t="shared" si="87"/>
        <v>0.90809574468085108</v>
      </c>
      <c r="CL69" s="25">
        <f t="shared" si="88"/>
        <v>85361000</v>
      </c>
      <c r="CM69" s="25">
        <f t="shared" si="89"/>
        <v>0</v>
      </c>
      <c r="CN69" s="25">
        <f t="shared" si="89"/>
        <v>0</v>
      </c>
      <c r="CO69" s="25">
        <f t="shared" si="89"/>
        <v>0</v>
      </c>
      <c r="CP69" s="25">
        <f t="shared" si="89"/>
        <v>0</v>
      </c>
      <c r="CQ69" s="25">
        <f t="shared" si="89"/>
        <v>0</v>
      </c>
      <c r="CR69" s="25">
        <f t="shared" si="89"/>
        <v>0</v>
      </c>
      <c r="CS69" s="25">
        <f t="shared" si="90"/>
        <v>0</v>
      </c>
      <c r="CT69" s="25">
        <f t="shared" si="90"/>
        <v>0</v>
      </c>
      <c r="CU69" s="25">
        <f t="shared" si="90"/>
        <v>0</v>
      </c>
      <c r="CV69" s="25">
        <f t="shared" si="91"/>
        <v>0</v>
      </c>
      <c r="CW69" s="25">
        <f t="shared" si="91"/>
        <v>0</v>
      </c>
      <c r="CX69" s="25">
        <f t="shared" si="92"/>
        <v>0</v>
      </c>
      <c r="CY69" s="25">
        <f t="shared" si="92"/>
        <v>41361000</v>
      </c>
      <c r="CZ69" s="25">
        <f t="shared" si="92"/>
        <v>0</v>
      </c>
      <c r="DA69" s="25"/>
      <c r="DB69" s="25">
        <f t="shared" si="93"/>
        <v>0</v>
      </c>
      <c r="DC69" s="58">
        <f t="shared" si="93"/>
        <v>0</v>
      </c>
      <c r="DD69" s="25">
        <f t="shared" si="93"/>
        <v>44000000</v>
      </c>
      <c r="DF69" s="177"/>
      <c r="DG69" s="177"/>
      <c r="DH69" s="184">
        <v>94000000</v>
      </c>
      <c r="DI69" s="184">
        <v>8639000</v>
      </c>
      <c r="DJ69" s="183"/>
      <c r="DK69" s="177"/>
    </row>
    <row r="70" spans="1:115" ht="34.5" hidden="1" customHeight="1" x14ac:dyDescent="0.25">
      <c r="A70" s="208"/>
      <c r="B70" s="195"/>
      <c r="C70" s="32" t="s">
        <v>222</v>
      </c>
      <c r="D70" s="22" t="s">
        <v>223</v>
      </c>
      <c r="E70" s="23">
        <v>520</v>
      </c>
      <c r="F70" s="24" t="s">
        <v>109</v>
      </c>
      <c r="G70" s="25">
        <f t="shared" si="79"/>
        <v>10000000</v>
      </c>
      <c r="H70" s="33"/>
      <c r="I70" s="33"/>
      <c r="J70" s="33"/>
      <c r="K70" s="33"/>
      <c r="L70" s="25"/>
      <c r="M70" s="25"/>
      <c r="N70" s="25"/>
      <c r="O70" s="25"/>
      <c r="P70" s="25"/>
      <c r="Q70" s="25"/>
      <c r="R70" s="25"/>
      <c r="S70" s="25"/>
      <c r="T70" s="25"/>
      <c r="U70" s="25">
        <v>10000000</v>
      </c>
      <c r="V70" s="25"/>
      <c r="W70" s="25"/>
      <c r="X70" s="25"/>
      <c r="Y70" s="25"/>
      <c r="Z70" s="25"/>
      <c r="AA70" s="26">
        <f t="shared" ref="AA70:AA95" si="96">+AB70/G70</f>
        <v>0</v>
      </c>
      <c r="AB70" s="25">
        <f t="shared" si="80"/>
        <v>0</v>
      </c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6">
        <f t="shared" si="94"/>
        <v>1</v>
      </c>
      <c r="AW70" s="25">
        <f t="shared" si="81"/>
        <v>10000000</v>
      </c>
      <c r="AX70" s="25">
        <f t="shared" si="82"/>
        <v>0</v>
      </c>
      <c r="AY70" s="25">
        <f t="shared" si="82"/>
        <v>0</v>
      </c>
      <c r="AZ70" s="25">
        <f t="shared" si="82"/>
        <v>0</v>
      </c>
      <c r="BA70" s="25">
        <f t="shared" si="83"/>
        <v>0</v>
      </c>
      <c r="BB70" s="25">
        <f t="shared" si="83"/>
        <v>0</v>
      </c>
      <c r="BC70" s="25">
        <f t="shared" si="83"/>
        <v>0</v>
      </c>
      <c r="BD70" s="25">
        <f>N70-AI70</f>
        <v>0</v>
      </c>
      <c r="BE70" s="25">
        <f t="shared" si="83"/>
        <v>0</v>
      </c>
      <c r="BF70" s="25">
        <f t="shared" si="83"/>
        <v>0</v>
      </c>
      <c r="BG70" s="25">
        <f t="shared" si="83"/>
        <v>0</v>
      </c>
      <c r="BH70" s="25">
        <f t="shared" si="83"/>
        <v>0</v>
      </c>
      <c r="BI70" s="25">
        <f t="shared" si="83"/>
        <v>0</v>
      </c>
      <c r="BJ70" s="25">
        <f>T70-AO70</f>
        <v>0</v>
      </c>
      <c r="BK70" s="25">
        <f t="shared" si="83"/>
        <v>10000000</v>
      </c>
      <c r="BL70" s="25">
        <f t="shared" si="83"/>
        <v>0</v>
      </c>
      <c r="BM70" s="25"/>
      <c r="BN70" s="25"/>
      <c r="BO70" s="25">
        <f t="shared" si="84"/>
        <v>0</v>
      </c>
      <c r="BP70" s="25">
        <f t="shared" si="85"/>
        <v>0</v>
      </c>
      <c r="BQ70" s="26">
        <f t="shared" si="95"/>
        <v>0</v>
      </c>
      <c r="BR70" s="25">
        <f t="shared" si="86"/>
        <v>0</v>
      </c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6">
        <f t="shared" si="87"/>
        <v>1</v>
      </c>
      <c r="CL70" s="25">
        <f t="shared" si="88"/>
        <v>10000000</v>
      </c>
      <c r="CM70" s="25">
        <f t="shared" si="89"/>
        <v>0</v>
      </c>
      <c r="CN70" s="25">
        <f t="shared" si="89"/>
        <v>0</v>
      </c>
      <c r="CO70" s="25">
        <f t="shared" si="89"/>
        <v>0</v>
      </c>
      <c r="CP70" s="25">
        <f t="shared" si="89"/>
        <v>0</v>
      </c>
      <c r="CQ70" s="25">
        <f t="shared" si="89"/>
        <v>0</v>
      </c>
      <c r="CR70" s="25">
        <f t="shared" si="89"/>
        <v>0</v>
      </c>
      <c r="CS70" s="25">
        <f t="shared" si="90"/>
        <v>0</v>
      </c>
      <c r="CT70" s="25">
        <f t="shared" si="90"/>
        <v>0</v>
      </c>
      <c r="CU70" s="25">
        <f t="shared" si="90"/>
        <v>0</v>
      </c>
      <c r="CV70" s="25">
        <f t="shared" si="91"/>
        <v>0</v>
      </c>
      <c r="CW70" s="25">
        <f t="shared" si="91"/>
        <v>0</v>
      </c>
      <c r="CX70" s="25">
        <f t="shared" si="92"/>
        <v>0</v>
      </c>
      <c r="CY70" s="25">
        <f t="shared" si="92"/>
        <v>10000000</v>
      </c>
      <c r="CZ70" s="25">
        <f t="shared" si="92"/>
        <v>0</v>
      </c>
      <c r="DA70" s="25"/>
      <c r="DB70" s="25">
        <f t="shared" si="93"/>
        <v>0</v>
      </c>
      <c r="DC70" s="58">
        <f t="shared" si="93"/>
        <v>0</v>
      </c>
      <c r="DD70" s="25">
        <f t="shared" si="93"/>
        <v>0</v>
      </c>
      <c r="DF70" s="177"/>
      <c r="DG70" s="177"/>
      <c r="DH70" s="184">
        <v>10000000</v>
      </c>
      <c r="DI70" s="184">
        <v>0</v>
      </c>
      <c r="DJ70" s="183"/>
      <c r="DK70" s="177"/>
    </row>
    <row r="71" spans="1:115" ht="35.25" hidden="1" customHeight="1" x14ac:dyDescent="0.25">
      <c r="A71" s="208"/>
      <c r="B71" s="195"/>
      <c r="C71" s="32" t="s">
        <v>224</v>
      </c>
      <c r="D71" s="22" t="s">
        <v>225</v>
      </c>
      <c r="E71" s="23">
        <v>520</v>
      </c>
      <c r="F71" s="24" t="s">
        <v>183</v>
      </c>
      <c r="G71" s="25">
        <f t="shared" si="79"/>
        <v>11500000</v>
      </c>
      <c r="H71" s="33"/>
      <c r="I71" s="25">
        <v>10000000</v>
      </c>
      <c r="J71" s="33"/>
      <c r="K71" s="33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>
        <v>1500000</v>
      </c>
      <c r="AA71" s="26">
        <f t="shared" si="96"/>
        <v>0</v>
      </c>
      <c r="AB71" s="25">
        <f t="shared" si="80"/>
        <v>0</v>
      </c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6">
        <f t="shared" si="94"/>
        <v>1</v>
      </c>
      <c r="AW71" s="25">
        <f t="shared" si="81"/>
        <v>11500000</v>
      </c>
      <c r="AX71" s="25">
        <f t="shared" si="82"/>
        <v>0</v>
      </c>
      <c r="AY71" s="25">
        <f t="shared" si="82"/>
        <v>10000000</v>
      </c>
      <c r="AZ71" s="25">
        <f t="shared" si="82"/>
        <v>0</v>
      </c>
      <c r="BA71" s="25">
        <f t="shared" si="83"/>
        <v>0</v>
      </c>
      <c r="BB71" s="25">
        <f t="shared" si="83"/>
        <v>0</v>
      </c>
      <c r="BC71" s="25">
        <f t="shared" si="83"/>
        <v>0</v>
      </c>
      <c r="BD71" s="25">
        <f>+N71-AI71</f>
        <v>0</v>
      </c>
      <c r="BE71" s="25">
        <f t="shared" si="83"/>
        <v>0</v>
      </c>
      <c r="BF71" s="25">
        <f t="shared" si="83"/>
        <v>0</v>
      </c>
      <c r="BG71" s="25">
        <f t="shared" si="83"/>
        <v>0</v>
      </c>
      <c r="BH71" s="25">
        <f t="shared" si="83"/>
        <v>0</v>
      </c>
      <c r="BI71" s="25">
        <f t="shared" si="83"/>
        <v>0</v>
      </c>
      <c r="BJ71" s="25">
        <f>+T71-AO71</f>
        <v>0</v>
      </c>
      <c r="BK71" s="25">
        <f t="shared" si="83"/>
        <v>0</v>
      </c>
      <c r="BL71" s="25">
        <f t="shared" si="83"/>
        <v>0</v>
      </c>
      <c r="BM71" s="25"/>
      <c r="BN71" s="25">
        <f>+X71-AS71</f>
        <v>0</v>
      </c>
      <c r="BO71" s="25">
        <f t="shared" si="84"/>
        <v>0</v>
      </c>
      <c r="BP71" s="25">
        <f t="shared" si="85"/>
        <v>1500000</v>
      </c>
      <c r="BQ71" s="26">
        <f t="shared" si="95"/>
        <v>0</v>
      </c>
      <c r="BR71" s="25">
        <f t="shared" si="86"/>
        <v>0</v>
      </c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6">
        <f t="shared" si="87"/>
        <v>1</v>
      </c>
      <c r="CL71" s="25">
        <f t="shared" si="88"/>
        <v>11500000</v>
      </c>
      <c r="CM71" s="25">
        <f t="shared" si="89"/>
        <v>0</v>
      </c>
      <c r="CN71" s="25">
        <f t="shared" si="89"/>
        <v>10000000</v>
      </c>
      <c r="CO71" s="25">
        <f t="shared" si="89"/>
        <v>0</v>
      </c>
      <c r="CP71" s="25">
        <f t="shared" si="89"/>
        <v>0</v>
      </c>
      <c r="CQ71" s="25">
        <f t="shared" si="89"/>
        <v>0</v>
      </c>
      <c r="CR71" s="25">
        <f t="shared" si="89"/>
        <v>0</v>
      </c>
      <c r="CS71" s="25">
        <f t="shared" si="90"/>
        <v>0</v>
      </c>
      <c r="CT71" s="25">
        <f t="shared" si="90"/>
        <v>0</v>
      </c>
      <c r="CU71" s="25">
        <f t="shared" si="90"/>
        <v>0</v>
      </c>
      <c r="CV71" s="25">
        <f t="shared" si="91"/>
        <v>0</v>
      </c>
      <c r="CW71" s="25">
        <f t="shared" si="91"/>
        <v>0</v>
      </c>
      <c r="CX71" s="25">
        <f t="shared" si="92"/>
        <v>0</v>
      </c>
      <c r="CY71" s="25">
        <f t="shared" si="92"/>
        <v>0</v>
      </c>
      <c r="CZ71" s="25">
        <f t="shared" si="92"/>
        <v>0</v>
      </c>
      <c r="DA71" s="25"/>
      <c r="DB71" s="25">
        <f t="shared" si="93"/>
        <v>0</v>
      </c>
      <c r="DC71" s="58">
        <f t="shared" si="93"/>
        <v>0</v>
      </c>
      <c r="DD71" s="25">
        <f t="shared" si="93"/>
        <v>1500000</v>
      </c>
      <c r="DF71" s="177"/>
      <c r="DG71" s="177"/>
      <c r="DH71" s="184">
        <v>11500000</v>
      </c>
      <c r="DI71" s="184">
        <v>0</v>
      </c>
      <c r="DJ71" s="183"/>
      <c r="DK71" s="177"/>
    </row>
    <row r="72" spans="1:115" ht="76.5" hidden="1" customHeight="1" x14ac:dyDescent="0.25">
      <c r="A72" s="208"/>
      <c r="B72" s="195"/>
      <c r="C72" s="32" t="s">
        <v>226</v>
      </c>
      <c r="D72" s="22" t="s">
        <v>227</v>
      </c>
      <c r="E72" s="23">
        <v>520</v>
      </c>
      <c r="F72" s="24" t="s">
        <v>228</v>
      </c>
      <c r="G72" s="25">
        <f t="shared" si="79"/>
        <v>293084973</v>
      </c>
      <c r="H72" s="33"/>
      <c r="I72" s="33"/>
      <c r="J72" s="33"/>
      <c r="K72" s="33"/>
      <c r="L72" s="25"/>
      <c r="M72" s="25"/>
      <c r="N72" s="25"/>
      <c r="O72" s="25"/>
      <c r="P72" s="25"/>
      <c r="Q72" s="25"/>
      <c r="R72" s="25"/>
      <c r="S72" s="25"/>
      <c r="T72" s="25"/>
      <c r="U72" s="25">
        <v>20084973</v>
      </c>
      <c r="V72" s="25"/>
      <c r="W72" s="25"/>
      <c r="X72" s="25"/>
      <c r="Y72" s="25"/>
      <c r="Z72" s="25">
        <v>273000000</v>
      </c>
      <c r="AA72" s="26">
        <f t="shared" si="96"/>
        <v>0.85318312106025307</v>
      </c>
      <c r="AB72" s="25">
        <f t="shared" si="80"/>
        <v>250055152</v>
      </c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>
        <f>+'[1]ENERO 2017'!$P$765</f>
        <v>17944922</v>
      </c>
      <c r="AO72" s="25"/>
      <c r="AP72" s="25"/>
      <c r="AQ72" s="25"/>
      <c r="AR72" s="25"/>
      <c r="AS72" s="25"/>
      <c r="AT72" s="25"/>
      <c r="AU72" s="25">
        <f>+'[1]ENERO 2017'!$T$765</f>
        <v>232110230</v>
      </c>
      <c r="AV72" s="26">
        <f t="shared" si="94"/>
        <v>0.14681687893974693</v>
      </c>
      <c r="AW72" s="25">
        <f t="shared" si="81"/>
        <v>43029821</v>
      </c>
      <c r="AX72" s="25">
        <f t="shared" si="82"/>
        <v>0</v>
      </c>
      <c r="AY72" s="25">
        <f t="shared" si="82"/>
        <v>0</v>
      </c>
      <c r="AZ72" s="25">
        <f t="shared" si="82"/>
        <v>0</v>
      </c>
      <c r="BA72" s="25">
        <f t="shared" si="83"/>
        <v>0</v>
      </c>
      <c r="BB72" s="25">
        <f t="shared" si="83"/>
        <v>0</v>
      </c>
      <c r="BC72" s="25">
        <f t="shared" si="83"/>
        <v>0</v>
      </c>
      <c r="BD72" s="25">
        <f>+N72-AI72</f>
        <v>0</v>
      </c>
      <c r="BE72" s="25">
        <f t="shared" si="83"/>
        <v>0</v>
      </c>
      <c r="BF72" s="25">
        <f t="shared" si="83"/>
        <v>0</v>
      </c>
      <c r="BG72" s="25">
        <f t="shared" si="83"/>
        <v>0</v>
      </c>
      <c r="BH72" s="25">
        <f t="shared" si="83"/>
        <v>0</v>
      </c>
      <c r="BI72" s="25">
        <f t="shared" si="83"/>
        <v>-17944922</v>
      </c>
      <c r="BJ72" s="25">
        <f>+T72-AO72</f>
        <v>0</v>
      </c>
      <c r="BK72" s="25">
        <f t="shared" si="83"/>
        <v>20084973</v>
      </c>
      <c r="BL72" s="25">
        <f t="shared" si="83"/>
        <v>0</v>
      </c>
      <c r="BM72" s="25"/>
      <c r="BN72" s="25"/>
      <c r="BO72" s="25">
        <f t="shared" si="84"/>
        <v>0</v>
      </c>
      <c r="BP72" s="25">
        <f t="shared" si="85"/>
        <v>40889770</v>
      </c>
      <c r="BQ72" s="26">
        <f t="shared" si="95"/>
        <v>0.77434348024386768</v>
      </c>
      <c r="BR72" s="25">
        <f t="shared" si="86"/>
        <v>226948438</v>
      </c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>
        <f>+'[1]ENERO 2017'!$H$793+'[1]ENERO 2017'!$H$795</f>
        <v>17944922</v>
      </c>
      <c r="CF72" s="25"/>
      <c r="CG72" s="25"/>
      <c r="CH72" s="25"/>
      <c r="CI72" s="25"/>
      <c r="CJ72" s="25">
        <f>+'[1]ENERO 2017'!$H$763-CE72</f>
        <v>209003516</v>
      </c>
      <c r="CK72" s="26">
        <f t="shared" si="87"/>
        <v>0.22565651975613232</v>
      </c>
      <c r="CL72" s="25">
        <f t="shared" si="88"/>
        <v>66136535</v>
      </c>
      <c r="CM72" s="25">
        <f t="shared" si="89"/>
        <v>0</v>
      </c>
      <c r="CN72" s="25">
        <f t="shared" si="89"/>
        <v>0</v>
      </c>
      <c r="CO72" s="25">
        <f t="shared" si="89"/>
        <v>0</v>
      </c>
      <c r="CP72" s="25">
        <f t="shared" si="89"/>
        <v>0</v>
      </c>
      <c r="CQ72" s="25">
        <f t="shared" si="89"/>
        <v>0</v>
      </c>
      <c r="CR72" s="25">
        <f t="shared" si="89"/>
        <v>0</v>
      </c>
      <c r="CS72" s="25">
        <f t="shared" si="90"/>
        <v>0</v>
      </c>
      <c r="CT72" s="25">
        <f t="shared" si="90"/>
        <v>0</v>
      </c>
      <c r="CU72" s="25">
        <f t="shared" si="90"/>
        <v>0</v>
      </c>
      <c r="CV72" s="25">
        <f t="shared" si="91"/>
        <v>0</v>
      </c>
      <c r="CW72" s="25">
        <f t="shared" si="91"/>
        <v>0</v>
      </c>
      <c r="CX72" s="25">
        <f t="shared" si="92"/>
        <v>0</v>
      </c>
      <c r="CY72" s="25">
        <f t="shared" si="92"/>
        <v>2140051</v>
      </c>
      <c r="CZ72" s="25">
        <f t="shared" si="92"/>
        <v>0</v>
      </c>
      <c r="DA72" s="25"/>
      <c r="DB72" s="25">
        <f t="shared" si="93"/>
        <v>0</v>
      </c>
      <c r="DC72" s="58">
        <f t="shared" si="93"/>
        <v>0</v>
      </c>
      <c r="DD72" s="25">
        <f t="shared" si="93"/>
        <v>63996484</v>
      </c>
      <c r="DF72" s="177"/>
      <c r="DG72" s="177"/>
      <c r="DH72" s="184">
        <v>293084973</v>
      </c>
      <c r="DI72" s="184">
        <v>226948438</v>
      </c>
      <c r="DJ72" s="183"/>
      <c r="DK72" s="177"/>
    </row>
    <row r="73" spans="1:115" ht="36" hidden="1" customHeight="1" x14ac:dyDescent="0.25">
      <c r="A73" s="208"/>
      <c r="B73" s="195"/>
      <c r="C73" s="32" t="s">
        <v>229</v>
      </c>
      <c r="D73" s="22" t="s">
        <v>230</v>
      </c>
      <c r="E73" s="23">
        <v>520</v>
      </c>
      <c r="F73" s="24" t="s">
        <v>109</v>
      </c>
      <c r="G73" s="25">
        <f t="shared" si="79"/>
        <v>0</v>
      </c>
      <c r="H73" s="33"/>
      <c r="I73" s="33"/>
      <c r="J73" s="33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6" t="e">
        <f t="shared" si="96"/>
        <v>#DIV/0!</v>
      </c>
      <c r="AB73" s="25">
        <f t="shared" si="80"/>
        <v>0</v>
      </c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6" t="e">
        <f t="shared" si="94"/>
        <v>#DIV/0!</v>
      </c>
      <c r="AW73" s="25">
        <f t="shared" si="81"/>
        <v>0</v>
      </c>
      <c r="AX73" s="25">
        <f t="shared" si="82"/>
        <v>0</v>
      </c>
      <c r="AY73" s="25">
        <f t="shared" si="82"/>
        <v>0</v>
      </c>
      <c r="AZ73" s="25">
        <f t="shared" si="82"/>
        <v>0</v>
      </c>
      <c r="BA73" s="25">
        <f t="shared" si="82"/>
        <v>0</v>
      </c>
      <c r="BB73" s="25">
        <f t="shared" si="82"/>
        <v>0</v>
      </c>
      <c r="BC73" s="25">
        <f t="shared" si="82"/>
        <v>0</v>
      </c>
      <c r="BD73" s="25">
        <f t="shared" si="82"/>
        <v>0</v>
      </c>
      <c r="BE73" s="25">
        <f t="shared" si="82"/>
        <v>0</v>
      </c>
      <c r="BF73" s="25">
        <f t="shared" si="82"/>
        <v>0</v>
      </c>
      <c r="BG73" s="25">
        <f t="shared" si="82"/>
        <v>0</v>
      </c>
      <c r="BH73" s="25">
        <f t="shared" si="82"/>
        <v>0</v>
      </c>
      <c r="BI73" s="25">
        <f t="shared" si="82"/>
        <v>0</v>
      </c>
      <c r="BJ73" s="25">
        <f t="shared" si="82"/>
        <v>0</v>
      </c>
      <c r="BK73" s="25">
        <f t="shared" si="82"/>
        <v>0</v>
      </c>
      <c r="BL73" s="25">
        <f t="shared" si="82"/>
        <v>0</v>
      </c>
      <c r="BM73" s="25"/>
      <c r="BN73" s="25">
        <f>X73-AS73</f>
        <v>0</v>
      </c>
      <c r="BO73" s="25">
        <f t="shared" si="84"/>
        <v>0</v>
      </c>
      <c r="BP73" s="25">
        <f>Z73-AU73</f>
        <v>0</v>
      </c>
      <c r="BQ73" s="26" t="e">
        <f t="shared" si="95"/>
        <v>#DIV/0!</v>
      </c>
      <c r="BR73" s="25">
        <f t="shared" si="86"/>
        <v>0</v>
      </c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6" t="e">
        <f t="shared" si="87"/>
        <v>#DIV/0!</v>
      </c>
      <c r="CL73" s="25">
        <f t="shared" si="88"/>
        <v>0</v>
      </c>
      <c r="CM73" s="25">
        <f t="shared" si="89"/>
        <v>0</v>
      </c>
      <c r="CN73" s="25">
        <f t="shared" si="89"/>
        <v>0</v>
      </c>
      <c r="CO73" s="25">
        <f t="shared" si="89"/>
        <v>0</v>
      </c>
      <c r="CP73" s="25">
        <f t="shared" si="89"/>
        <v>0</v>
      </c>
      <c r="CQ73" s="25">
        <f t="shared" si="89"/>
        <v>0</v>
      </c>
      <c r="CR73" s="25">
        <f t="shared" si="89"/>
        <v>0</v>
      </c>
      <c r="CS73" s="25">
        <f t="shared" si="89"/>
        <v>0</v>
      </c>
      <c r="CT73" s="25">
        <f t="shared" si="89"/>
        <v>0</v>
      </c>
      <c r="CU73" s="25">
        <f t="shared" si="89"/>
        <v>0</v>
      </c>
      <c r="CV73" s="25">
        <f t="shared" si="91"/>
        <v>0</v>
      </c>
      <c r="CW73" s="25">
        <f t="shared" si="91"/>
        <v>0</v>
      </c>
      <c r="CX73" s="25">
        <f t="shared" ref="CX73:CZ74" si="97">T73-CD73</f>
        <v>0</v>
      </c>
      <c r="CY73" s="25">
        <f t="shared" si="97"/>
        <v>0</v>
      </c>
      <c r="CZ73" s="25">
        <f t="shared" si="97"/>
        <v>0</v>
      </c>
      <c r="DA73" s="25"/>
      <c r="DB73" s="25">
        <f t="shared" ref="DB73:DD74" si="98">X73-CH73</f>
        <v>0</v>
      </c>
      <c r="DC73" s="25">
        <f t="shared" si="98"/>
        <v>0</v>
      </c>
      <c r="DD73" s="25">
        <f t="shared" si="98"/>
        <v>0</v>
      </c>
      <c r="DF73" s="177"/>
      <c r="DG73" s="177"/>
      <c r="DH73" s="184">
        <v>0</v>
      </c>
      <c r="DI73" s="184">
        <v>0</v>
      </c>
      <c r="DJ73" s="183"/>
      <c r="DK73" s="177"/>
    </row>
    <row r="74" spans="1:115" ht="34.5" hidden="1" customHeight="1" x14ac:dyDescent="0.25">
      <c r="A74" s="212"/>
      <c r="B74" s="196"/>
      <c r="C74" s="32" t="s">
        <v>231</v>
      </c>
      <c r="D74" s="22" t="s">
        <v>232</v>
      </c>
      <c r="E74" s="23">
        <v>520</v>
      </c>
      <c r="F74" s="24" t="s">
        <v>109</v>
      </c>
      <c r="G74" s="25">
        <f t="shared" si="79"/>
        <v>0</v>
      </c>
      <c r="H74" s="33"/>
      <c r="I74" s="33"/>
      <c r="J74" s="33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6" t="e">
        <f t="shared" si="96"/>
        <v>#DIV/0!</v>
      </c>
      <c r="AB74" s="25">
        <f t="shared" si="80"/>
        <v>0</v>
      </c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6" t="e">
        <f t="shared" si="94"/>
        <v>#DIV/0!</v>
      </c>
      <c r="AW74" s="25">
        <f t="shared" si="81"/>
        <v>0</v>
      </c>
      <c r="AX74" s="25">
        <f t="shared" si="82"/>
        <v>0</v>
      </c>
      <c r="AY74" s="25">
        <f t="shared" si="82"/>
        <v>0</v>
      </c>
      <c r="AZ74" s="25">
        <f t="shared" si="82"/>
        <v>0</v>
      </c>
      <c r="BA74" s="25">
        <f t="shared" si="82"/>
        <v>0</v>
      </c>
      <c r="BB74" s="25">
        <f t="shared" si="82"/>
        <v>0</v>
      </c>
      <c r="BC74" s="25">
        <f t="shared" si="82"/>
        <v>0</v>
      </c>
      <c r="BD74" s="25">
        <f t="shared" si="82"/>
        <v>0</v>
      </c>
      <c r="BE74" s="25">
        <f t="shared" si="82"/>
        <v>0</v>
      </c>
      <c r="BF74" s="25">
        <f t="shared" si="82"/>
        <v>0</v>
      </c>
      <c r="BG74" s="25">
        <f t="shared" si="82"/>
        <v>0</v>
      </c>
      <c r="BH74" s="25">
        <f t="shared" si="82"/>
        <v>0</v>
      </c>
      <c r="BI74" s="25">
        <f t="shared" si="82"/>
        <v>0</v>
      </c>
      <c r="BJ74" s="25">
        <f t="shared" si="82"/>
        <v>0</v>
      </c>
      <c r="BK74" s="25">
        <f t="shared" si="82"/>
        <v>0</v>
      </c>
      <c r="BL74" s="25">
        <f t="shared" si="82"/>
        <v>0</v>
      </c>
      <c r="BM74" s="25"/>
      <c r="BN74" s="25">
        <f>X74-AS74</f>
        <v>0</v>
      </c>
      <c r="BO74" s="25">
        <f t="shared" si="84"/>
        <v>0</v>
      </c>
      <c r="BP74" s="25">
        <f>Z74-AU74</f>
        <v>0</v>
      </c>
      <c r="BQ74" s="26" t="e">
        <f t="shared" si="95"/>
        <v>#DIV/0!</v>
      </c>
      <c r="BR74" s="25">
        <f t="shared" si="86"/>
        <v>0</v>
      </c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6" t="e">
        <f t="shared" si="87"/>
        <v>#DIV/0!</v>
      </c>
      <c r="CL74" s="25">
        <f t="shared" si="88"/>
        <v>0</v>
      </c>
      <c r="CM74" s="25">
        <f t="shared" si="89"/>
        <v>0</v>
      </c>
      <c r="CN74" s="25">
        <f t="shared" si="89"/>
        <v>0</v>
      </c>
      <c r="CO74" s="25">
        <f t="shared" si="89"/>
        <v>0</v>
      </c>
      <c r="CP74" s="25">
        <f t="shared" si="89"/>
        <v>0</v>
      </c>
      <c r="CQ74" s="25">
        <f t="shared" si="89"/>
        <v>0</v>
      </c>
      <c r="CR74" s="25">
        <f t="shared" si="89"/>
        <v>0</v>
      </c>
      <c r="CS74" s="25">
        <f t="shared" si="89"/>
        <v>0</v>
      </c>
      <c r="CT74" s="25">
        <f t="shared" si="89"/>
        <v>0</v>
      </c>
      <c r="CU74" s="25">
        <f t="shared" si="89"/>
        <v>0</v>
      </c>
      <c r="CV74" s="25">
        <f t="shared" si="91"/>
        <v>0</v>
      </c>
      <c r="CW74" s="25">
        <f t="shared" si="91"/>
        <v>0</v>
      </c>
      <c r="CX74" s="25">
        <f t="shared" si="97"/>
        <v>0</v>
      </c>
      <c r="CY74" s="25">
        <f t="shared" si="97"/>
        <v>0</v>
      </c>
      <c r="CZ74" s="25">
        <f t="shared" si="97"/>
        <v>0</v>
      </c>
      <c r="DA74" s="25"/>
      <c r="DB74" s="25">
        <f t="shared" si="98"/>
        <v>0</v>
      </c>
      <c r="DC74" s="25">
        <f t="shared" si="98"/>
        <v>0</v>
      </c>
      <c r="DD74" s="25">
        <f t="shared" si="98"/>
        <v>0</v>
      </c>
      <c r="DF74" s="177"/>
      <c r="DG74" s="177"/>
      <c r="DH74" s="184">
        <v>0</v>
      </c>
      <c r="DI74" s="184">
        <v>0</v>
      </c>
      <c r="DJ74" s="183"/>
      <c r="DK74" s="177"/>
    </row>
    <row r="75" spans="1:115" ht="33" hidden="1" customHeight="1" x14ac:dyDescent="0.25">
      <c r="A75" s="207" t="s">
        <v>200</v>
      </c>
      <c r="B75" s="209" t="s">
        <v>233</v>
      </c>
      <c r="C75" s="32" t="s">
        <v>234</v>
      </c>
      <c r="D75" s="22" t="s">
        <v>235</v>
      </c>
      <c r="E75" s="23">
        <v>520</v>
      </c>
      <c r="F75" s="24" t="s">
        <v>109</v>
      </c>
      <c r="G75" s="25">
        <f t="shared" si="79"/>
        <v>30000000</v>
      </c>
      <c r="H75" s="33"/>
      <c r="I75" s="25">
        <v>30000000</v>
      </c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6">
        <f t="shared" si="96"/>
        <v>0</v>
      </c>
      <c r="AB75" s="25">
        <f t="shared" si="80"/>
        <v>0</v>
      </c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6">
        <f t="shared" si="94"/>
        <v>1</v>
      </c>
      <c r="AW75" s="25">
        <f t="shared" si="81"/>
        <v>30000000</v>
      </c>
      <c r="AX75" s="25">
        <f t="shared" si="82"/>
        <v>0</v>
      </c>
      <c r="AY75" s="25">
        <f t="shared" si="82"/>
        <v>30000000</v>
      </c>
      <c r="AZ75" s="25">
        <f t="shared" si="82"/>
        <v>0</v>
      </c>
      <c r="BA75" s="25">
        <f t="shared" ref="BA75:BL90" si="99">+K75-AF75</f>
        <v>0</v>
      </c>
      <c r="BB75" s="25">
        <f t="shared" si="99"/>
        <v>0</v>
      </c>
      <c r="BC75" s="25">
        <f t="shared" si="99"/>
        <v>0</v>
      </c>
      <c r="BD75" s="25">
        <f t="shared" si="99"/>
        <v>0</v>
      </c>
      <c r="BE75" s="25">
        <f t="shared" si="99"/>
        <v>0</v>
      </c>
      <c r="BF75" s="25">
        <f t="shared" si="99"/>
        <v>0</v>
      </c>
      <c r="BG75" s="25">
        <f t="shared" si="99"/>
        <v>0</v>
      </c>
      <c r="BH75" s="25">
        <f t="shared" si="99"/>
        <v>0</v>
      </c>
      <c r="BI75" s="25">
        <f t="shared" si="99"/>
        <v>0</v>
      </c>
      <c r="BJ75" s="25">
        <f t="shared" si="99"/>
        <v>0</v>
      </c>
      <c r="BK75" s="25">
        <f t="shared" si="99"/>
        <v>0</v>
      </c>
      <c r="BL75" s="25">
        <f t="shared" si="99"/>
        <v>0</v>
      </c>
      <c r="BM75" s="25"/>
      <c r="BN75" s="25"/>
      <c r="BO75" s="25">
        <f t="shared" si="84"/>
        <v>0</v>
      </c>
      <c r="BP75" s="25">
        <f t="shared" ref="BP75:BP94" si="100">+Z75-AU75</f>
        <v>0</v>
      </c>
      <c r="BQ75" s="26">
        <f t="shared" si="95"/>
        <v>0</v>
      </c>
      <c r="BR75" s="25">
        <f t="shared" si="86"/>
        <v>0</v>
      </c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6">
        <f t="shared" si="87"/>
        <v>1</v>
      </c>
      <c r="CL75" s="25">
        <f t="shared" si="88"/>
        <v>30000000</v>
      </c>
      <c r="CM75" s="25">
        <f t="shared" si="89"/>
        <v>0</v>
      </c>
      <c r="CN75" s="25">
        <f t="shared" si="89"/>
        <v>30000000</v>
      </c>
      <c r="CO75" s="25">
        <f t="shared" si="89"/>
        <v>0</v>
      </c>
      <c r="CP75" s="25">
        <f t="shared" si="89"/>
        <v>0</v>
      </c>
      <c r="CQ75" s="25">
        <f t="shared" si="89"/>
        <v>0</v>
      </c>
      <c r="CR75" s="25">
        <f t="shared" si="89"/>
        <v>0</v>
      </c>
      <c r="CS75" s="25">
        <f t="shared" ref="CS75:CU77" si="101">+N75-BY75</f>
        <v>0</v>
      </c>
      <c r="CT75" s="25">
        <f t="shared" si="101"/>
        <v>0</v>
      </c>
      <c r="CU75" s="25">
        <f t="shared" si="101"/>
        <v>0</v>
      </c>
      <c r="CV75" s="25">
        <f t="shared" si="91"/>
        <v>0</v>
      </c>
      <c r="CW75" s="25">
        <f t="shared" si="91"/>
        <v>0</v>
      </c>
      <c r="CX75" s="25">
        <f t="shared" ref="CX75:CZ86" si="102">+T75-CD75</f>
        <v>0</v>
      </c>
      <c r="CY75" s="25">
        <f t="shared" si="102"/>
        <v>0</v>
      </c>
      <c r="CZ75" s="25">
        <f t="shared" si="102"/>
        <v>0</v>
      </c>
      <c r="DA75" s="25"/>
      <c r="DB75" s="25">
        <f t="shared" ref="DB75:DD86" si="103">+X75-CH75</f>
        <v>0</v>
      </c>
      <c r="DC75" s="58">
        <f t="shared" si="103"/>
        <v>0</v>
      </c>
      <c r="DD75" s="25">
        <f t="shared" si="103"/>
        <v>0</v>
      </c>
      <c r="DF75" s="177"/>
      <c r="DG75" s="177"/>
      <c r="DH75" s="184">
        <v>30000000</v>
      </c>
      <c r="DI75" s="184">
        <v>0</v>
      </c>
      <c r="DJ75" s="183"/>
      <c r="DK75" s="177"/>
    </row>
    <row r="76" spans="1:115" ht="35.25" hidden="1" customHeight="1" x14ac:dyDescent="0.25">
      <c r="A76" s="208"/>
      <c r="B76" s="210"/>
      <c r="C76" s="32" t="s">
        <v>236</v>
      </c>
      <c r="D76" s="22"/>
      <c r="E76" s="23">
        <v>520</v>
      </c>
      <c r="F76" s="24" t="s">
        <v>109</v>
      </c>
      <c r="G76" s="25">
        <f t="shared" si="79"/>
        <v>0</v>
      </c>
      <c r="H76" s="33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6" t="e">
        <f t="shared" si="96"/>
        <v>#DIV/0!</v>
      </c>
      <c r="AB76" s="25">
        <f t="shared" si="80"/>
        <v>0</v>
      </c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6" t="e">
        <f t="shared" si="94"/>
        <v>#DIV/0!</v>
      </c>
      <c r="AW76" s="25">
        <f t="shared" si="81"/>
        <v>0</v>
      </c>
      <c r="AX76" s="25">
        <f t="shared" si="82"/>
        <v>0</v>
      </c>
      <c r="AY76" s="25">
        <f t="shared" si="82"/>
        <v>0</v>
      </c>
      <c r="AZ76" s="25">
        <f t="shared" si="82"/>
        <v>0</v>
      </c>
      <c r="BA76" s="25">
        <f t="shared" si="99"/>
        <v>0</v>
      </c>
      <c r="BB76" s="25">
        <f t="shared" si="99"/>
        <v>0</v>
      </c>
      <c r="BC76" s="25">
        <f t="shared" si="99"/>
        <v>0</v>
      </c>
      <c r="BD76" s="25">
        <f t="shared" si="99"/>
        <v>0</v>
      </c>
      <c r="BE76" s="25">
        <f t="shared" si="99"/>
        <v>0</v>
      </c>
      <c r="BF76" s="25">
        <f t="shared" si="99"/>
        <v>0</v>
      </c>
      <c r="BG76" s="25">
        <f t="shared" si="99"/>
        <v>0</v>
      </c>
      <c r="BH76" s="25">
        <f t="shared" si="99"/>
        <v>0</v>
      </c>
      <c r="BI76" s="25">
        <f t="shared" si="99"/>
        <v>0</v>
      </c>
      <c r="BJ76" s="25">
        <f t="shared" si="99"/>
        <v>0</v>
      </c>
      <c r="BK76" s="25">
        <f t="shared" si="99"/>
        <v>0</v>
      </c>
      <c r="BL76" s="25">
        <f t="shared" si="99"/>
        <v>0</v>
      </c>
      <c r="BM76" s="25"/>
      <c r="BN76" s="25"/>
      <c r="BO76" s="25">
        <f t="shared" si="84"/>
        <v>0</v>
      </c>
      <c r="BP76" s="25">
        <f t="shared" si="100"/>
        <v>0</v>
      </c>
      <c r="BQ76" s="26" t="e">
        <f t="shared" si="95"/>
        <v>#DIV/0!</v>
      </c>
      <c r="BR76" s="25">
        <f t="shared" si="86"/>
        <v>0</v>
      </c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6" t="e">
        <f t="shared" si="87"/>
        <v>#DIV/0!</v>
      </c>
      <c r="CL76" s="25">
        <f t="shared" si="88"/>
        <v>0</v>
      </c>
      <c r="CM76" s="25">
        <f t="shared" si="89"/>
        <v>0</v>
      </c>
      <c r="CN76" s="25">
        <f t="shared" si="89"/>
        <v>0</v>
      </c>
      <c r="CO76" s="25">
        <f t="shared" si="89"/>
        <v>0</v>
      </c>
      <c r="CP76" s="25">
        <f t="shared" si="89"/>
        <v>0</v>
      </c>
      <c r="CQ76" s="25">
        <f t="shared" si="89"/>
        <v>0</v>
      </c>
      <c r="CR76" s="25">
        <f t="shared" si="89"/>
        <v>0</v>
      </c>
      <c r="CS76" s="25">
        <f t="shared" si="101"/>
        <v>0</v>
      </c>
      <c r="CT76" s="25">
        <f t="shared" si="101"/>
        <v>0</v>
      </c>
      <c r="CU76" s="25">
        <f t="shared" si="101"/>
        <v>0</v>
      </c>
      <c r="CV76" s="25">
        <f t="shared" si="91"/>
        <v>0</v>
      </c>
      <c r="CW76" s="25">
        <f t="shared" si="91"/>
        <v>0</v>
      </c>
      <c r="CX76" s="25">
        <f t="shared" si="102"/>
        <v>0</v>
      </c>
      <c r="CY76" s="25">
        <f t="shared" si="102"/>
        <v>0</v>
      </c>
      <c r="CZ76" s="25">
        <f t="shared" si="102"/>
        <v>0</v>
      </c>
      <c r="DA76" s="25"/>
      <c r="DB76" s="25">
        <f t="shared" si="103"/>
        <v>0</v>
      </c>
      <c r="DC76" s="58">
        <f t="shared" si="103"/>
        <v>0</v>
      </c>
      <c r="DD76" s="25">
        <f t="shared" si="103"/>
        <v>0</v>
      </c>
      <c r="DF76" s="177"/>
      <c r="DG76" s="177"/>
      <c r="DH76" s="184">
        <v>0</v>
      </c>
      <c r="DI76" s="184">
        <v>0</v>
      </c>
      <c r="DJ76" s="183"/>
      <c r="DK76" s="177"/>
    </row>
    <row r="77" spans="1:115" ht="33.75" hidden="1" customHeight="1" x14ac:dyDescent="0.25">
      <c r="A77" s="208"/>
      <c r="B77" s="210"/>
      <c r="C77" s="32" t="s">
        <v>237</v>
      </c>
      <c r="D77" s="22" t="s">
        <v>238</v>
      </c>
      <c r="E77" s="23">
        <v>520</v>
      </c>
      <c r="F77" s="24" t="s">
        <v>92</v>
      </c>
      <c r="G77" s="25">
        <f t="shared" si="79"/>
        <v>0</v>
      </c>
      <c r="H77" s="33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6" t="e">
        <f t="shared" si="96"/>
        <v>#DIV/0!</v>
      </c>
      <c r="AB77" s="25">
        <f t="shared" si="80"/>
        <v>0</v>
      </c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6" t="e">
        <f t="shared" si="94"/>
        <v>#DIV/0!</v>
      </c>
      <c r="AW77" s="25">
        <f t="shared" si="81"/>
        <v>0</v>
      </c>
      <c r="AX77" s="25">
        <f t="shared" si="82"/>
        <v>0</v>
      </c>
      <c r="AY77" s="25">
        <f t="shared" si="82"/>
        <v>0</v>
      </c>
      <c r="AZ77" s="25">
        <f t="shared" si="82"/>
        <v>0</v>
      </c>
      <c r="BA77" s="25">
        <f t="shared" si="99"/>
        <v>0</v>
      </c>
      <c r="BB77" s="25">
        <f t="shared" si="99"/>
        <v>0</v>
      </c>
      <c r="BC77" s="25">
        <f t="shared" si="99"/>
        <v>0</v>
      </c>
      <c r="BD77" s="25">
        <f t="shared" si="99"/>
        <v>0</v>
      </c>
      <c r="BE77" s="25">
        <f t="shared" si="99"/>
        <v>0</v>
      </c>
      <c r="BF77" s="25">
        <f t="shared" si="99"/>
        <v>0</v>
      </c>
      <c r="BG77" s="25">
        <f t="shared" si="99"/>
        <v>0</v>
      </c>
      <c r="BH77" s="25">
        <f t="shared" si="99"/>
        <v>0</v>
      </c>
      <c r="BI77" s="25">
        <f t="shared" si="99"/>
        <v>0</v>
      </c>
      <c r="BJ77" s="25">
        <f t="shared" si="99"/>
        <v>0</v>
      </c>
      <c r="BK77" s="25">
        <f t="shared" si="99"/>
        <v>0</v>
      </c>
      <c r="BL77" s="25">
        <f t="shared" si="99"/>
        <v>0</v>
      </c>
      <c r="BM77" s="25"/>
      <c r="BN77" s="25"/>
      <c r="BO77" s="25">
        <f t="shared" si="84"/>
        <v>0</v>
      </c>
      <c r="BP77" s="25">
        <f t="shared" si="100"/>
        <v>0</v>
      </c>
      <c r="BQ77" s="26" t="e">
        <f t="shared" si="95"/>
        <v>#DIV/0!</v>
      </c>
      <c r="BR77" s="25">
        <f t="shared" si="86"/>
        <v>0</v>
      </c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6" t="e">
        <f t="shared" si="87"/>
        <v>#DIV/0!</v>
      </c>
      <c r="CL77" s="25">
        <f t="shared" si="88"/>
        <v>0</v>
      </c>
      <c r="CM77" s="25">
        <f t="shared" si="89"/>
        <v>0</v>
      </c>
      <c r="CN77" s="25">
        <f t="shared" si="89"/>
        <v>0</v>
      </c>
      <c r="CO77" s="25">
        <f t="shared" si="89"/>
        <v>0</v>
      </c>
      <c r="CP77" s="25">
        <f t="shared" si="89"/>
        <v>0</v>
      </c>
      <c r="CQ77" s="25">
        <f t="shared" si="89"/>
        <v>0</v>
      </c>
      <c r="CR77" s="25">
        <f t="shared" si="89"/>
        <v>0</v>
      </c>
      <c r="CS77" s="25">
        <f t="shared" si="101"/>
        <v>0</v>
      </c>
      <c r="CT77" s="25">
        <f t="shared" si="101"/>
        <v>0</v>
      </c>
      <c r="CU77" s="25">
        <f t="shared" si="101"/>
        <v>0</v>
      </c>
      <c r="CV77" s="25">
        <f t="shared" si="91"/>
        <v>0</v>
      </c>
      <c r="CW77" s="25">
        <f t="shared" si="91"/>
        <v>0</v>
      </c>
      <c r="CX77" s="25">
        <f t="shared" si="102"/>
        <v>0</v>
      </c>
      <c r="CY77" s="25">
        <f t="shared" si="102"/>
        <v>0</v>
      </c>
      <c r="CZ77" s="25">
        <f t="shared" si="102"/>
        <v>0</v>
      </c>
      <c r="DA77" s="25"/>
      <c r="DB77" s="25">
        <f t="shared" si="103"/>
        <v>0</v>
      </c>
      <c r="DC77" s="58">
        <f t="shared" si="103"/>
        <v>0</v>
      </c>
      <c r="DD77" s="25">
        <f t="shared" si="103"/>
        <v>0</v>
      </c>
      <c r="DF77" s="177"/>
      <c r="DG77" s="177"/>
      <c r="DH77" s="184">
        <v>0</v>
      </c>
      <c r="DI77" s="184">
        <v>0</v>
      </c>
      <c r="DJ77" s="183"/>
      <c r="DK77" s="177"/>
    </row>
    <row r="78" spans="1:115" ht="33" hidden="1" customHeight="1" x14ac:dyDescent="0.25">
      <c r="A78" s="208"/>
      <c r="B78" s="210"/>
      <c r="C78" s="32" t="s">
        <v>239</v>
      </c>
      <c r="D78" s="22" t="s">
        <v>240</v>
      </c>
      <c r="E78" s="23">
        <v>520</v>
      </c>
      <c r="F78" s="24" t="s">
        <v>109</v>
      </c>
      <c r="G78" s="25">
        <f t="shared" si="79"/>
        <v>0</v>
      </c>
      <c r="H78" s="33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6" t="e">
        <f t="shared" si="96"/>
        <v>#DIV/0!</v>
      </c>
      <c r="AB78" s="25">
        <f t="shared" si="80"/>
        <v>0</v>
      </c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6" t="e">
        <f t="shared" si="94"/>
        <v>#DIV/0!</v>
      </c>
      <c r="AW78" s="25">
        <f t="shared" si="81"/>
        <v>0</v>
      </c>
      <c r="AX78" s="25">
        <f t="shared" si="82"/>
        <v>0</v>
      </c>
      <c r="AY78" s="25">
        <f t="shared" si="82"/>
        <v>0</v>
      </c>
      <c r="AZ78" s="25">
        <f t="shared" si="82"/>
        <v>0</v>
      </c>
      <c r="BA78" s="25">
        <f t="shared" si="99"/>
        <v>0</v>
      </c>
      <c r="BB78" s="25"/>
      <c r="BC78" s="25"/>
      <c r="BD78" s="25"/>
      <c r="BE78" s="25"/>
      <c r="BF78" s="25"/>
      <c r="BG78" s="25">
        <f t="shared" si="99"/>
        <v>0</v>
      </c>
      <c r="BH78" s="25">
        <f t="shared" si="99"/>
        <v>0</v>
      </c>
      <c r="BI78" s="25">
        <f t="shared" si="99"/>
        <v>0</v>
      </c>
      <c r="BJ78" s="25"/>
      <c r="BK78" s="25">
        <f t="shared" si="99"/>
        <v>0</v>
      </c>
      <c r="BL78" s="25">
        <f t="shared" si="99"/>
        <v>0</v>
      </c>
      <c r="BM78" s="25"/>
      <c r="BN78" s="25"/>
      <c r="BO78" s="25">
        <f t="shared" si="84"/>
        <v>0</v>
      </c>
      <c r="BP78" s="25">
        <f t="shared" si="100"/>
        <v>0</v>
      </c>
      <c r="BQ78" s="26" t="e">
        <f t="shared" si="95"/>
        <v>#DIV/0!</v>
      </c>
      <c r="BR78" s="25">
        <f t="shared" si="86"/>
        <v>0</v>
      </c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6" t="e">
        <f t="shared" si="87"/>
        <v>#DIV/0!</v>
      </c>
      <c r="CL78" s="25">
        <f t="shared" si="88"/>
        <v>0</v>
      </c>
      <c r="CM78" s="25">
        <f t="shared" si="89"/>
        <v>0</v>
      </c>
      <c r="CN78" s="25">
        <f t="shared" si="89"/>
        <v>0</v>
      </c>
      <c r="CO78" s="25">
        <f t="shared" si="89"/>
        <v>0</v>
      </c>
      <c r="CP78" s="25">
        <f t="shared" si="89"/>
        <v>0</v>
      </c>
      <c r="CQ78" s="25"/>
      <c r="CR78" s="25"/>
      <c r="CS78" s="25"/>
      <c r="CT78" s="25"/>
      <c r="CU78" s="25"/>
      <c r="CV78" s="25">
        <f t="shared" si="91"/>
        <v>0</v>
      </c>
      <c r="CW78" s="25">
        <f t="shared" si="91"/>
        <v>0</v>
      </c>
      <c r="CX78" s="25">
        <f t="shared" si="102"/>
        <v>0</v>
      </c>
      <c r="CY78" s="25">
        <f t="shared" si="102"/>
        <v>0</v>
      </c>
      <c r="CZ78" s="25">
        <f t="shared" si="102"/>
        <v>0</v>
      </c>
      <c r="DA78" s="25"/>
      <c r="DB78" s="25"/>
      <c r="DC78" s="58"/>
      <c r="DD78" s="25">
        <f t="shared" si="103"/>
        <v>0</v>
      </c>
      <c r="DF78" s="177"/>
      <c r="DG78" s="177"/>
      <c r="DH78" s="184">
        <v>0</v>
      </c>
      <c r="DI78" s="184">
        <v>0</v>
      </c>
      <c r="DJ78" s="183"/>
      <c r="DK78" s="177"/>
    </row>
    <row r="79" spans="1:115" ht="30.75" hidden="1" thickTop="1" x14ac:dyDescent="0.25">
      <c r="A79" s="208"/>
      <c r="B79" s="210"/>
      <c r="C79" s="32" t="s">
        <v>241</v>
      </c>
      <c r="D79" s="22" t="s">
        <v>242</v>
      </c>
      <c r="E79" s="23">
        <v>520</v>
      </c>
      <c r="F79" s="24" t="s">
        <v>109</v>
      </c>
      <c r="G79" s="25">
        <f t="shared" si="79"/>
        <v>0</v>
      </c>
      <c r="H79" s="33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6" t="e">
        <f t="shared" si="96"/>
        <v>#DIV/0!</v>
      </c>
      <c r="AB79" s="25">
        <f t="shared" si="80"/>
        <v>0</v>
      </c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6" t="e">
        <f t="shared" si="94"/>
        <v>#DIV/0!</v>
      </c>
      <c r="AW79" s="25">
        <f t="shared" si="81"/>
        <v>0</v>
      </c>
      <c r="AX79" s="25">
        <f t="shared" si="82"/>
        <v>0</v>
      </c>
      <c r="AY79" s="25">
        <f t="shared" si="82"/>
        <v>0</v>
      </c>
      <c r="AZ79" s="25">
        <f t="shared" si="82"/>
        <v>0</v>
      </c>
      <c r="BA79" s="25">
        <f t="shared" si="99"/>
        <v>0</v>
      </c>
      <c r="BB79" s="25"/>
      <c r="BC79" s="25"/>
      <c r="BD79" s="25"/>
      <c r="BE79" s="25"/>
      <c r="BF79" s="25"/>
      <c r="BG79" s="25">
        <f t="shared" si="99"/>
        <v>0</v>
      </c>
      <c r="BH79" s="25">
        <f t="shared" si="99"/>
        <v>0</v>
      </c>
      <c r="BI79" s="25">
        <f t="shared" si="99"/>
        <v>0</v>
      </c>
      <c r="BJ79" s="25"/>
      <c r="BK79" s="25">
        <f t="shared" si="99"/>
        <v>0</v>
      </c>
      <c r="BL79" s="25">
        <f t="shared" si="99"/>
        <v>0</v>
      </c>
      <c r="BM79" s="25"/>
      <c r="BN79" s="25"/>
      <c r="BO79" s="25">
        <f t="shared" si="84"/>
        <v>0</v>
      </c>
      <c r="BP79" s="25">
        <f t="shared" si="100"/>
        <v>0</v>
      </c>
      <c r="BQ79" s="26" t="e">
        <f t="shared" si="95"/>
        <v>#DIV/0!</v>
      </c>
      <c r="BR79" s="25">
        <f t="shared" si="86"/>
        <v>0</v>
      </c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6" t="e">
        <f t="shared" si="87"/>
        <v>#DIV/0!</v>
      </c>
      <c r="CL79" s="25">
        <f t="shared" si="88"/>
        <v>0</v>
      </c>
      <c r="CM79" s="25">
        <f t="shared" ref="CM79:CR94" si="104">H79-BS79</f>
        <v>0</v>
      </c>
      <c r="CN79" s="25">
        <f t="shared" si="104"/>
        <v>0</v>
      </c>
      <c r="CO79" s="25">
        <f t="shared" si="104"/>
        <v>0</v>
      </c>
      <c r="CP79" s="25">
        <f t="shared" si="104"/>
        <v>0</v>
      </c>
      <c r="CQ79" s="25"/>
      <c r="CR79" s="25"/>
      <c r="CS79" s="25"/>
      <c r="CT79" s="25"/>
      <c r="CU79" s="25"/>
      <c r="CV79" s="25">
        <f t="shared" si="91"/>
        <v>0</v>
      </c>
      <c r="CW79" s="25">
        <f t="shared" si="91"/>
        <v>0</v>
      </c>
      <c r="CX79" s="25">
        <f t="shared" si="102"/>
        <v>0</v>
      </c>
      <c r="CY79" s="25">
        <f t="shared" si="102"/>
        <v>0</v>
      </c>
      <c r="CZ79" s="25">
        <f t="shared" si="102"/>
        <v>0</v>
      </c>
      <c r="DA79" s="25"/>
      <c r="DB79" s="25"/>
      <c r="DC79" s="58"/>
      <c r="DD79" s="25">
        <f t="shared" si="103"/>
        <v>0</v>
      </c>
      <c r="DF79" s="177"/>
      <c r="DG79" s="177"/>
      <c r="DH79" s="184">
        <v>0</v>
      </c>
      <c r="DI79" s="184">
        <v>0</v>
      </c>
      <c r="DJ79" s="183"/>
      <c r="DK79" s="177"/>
    </row>
    <row r="80" spans="1:115" ht="21" hidden="1" customHeight="1" x14ac:dyDescent="0.25">
      <c r="A80" s="208"/>
      <c r="B80" s="210"/>
      <c r="C80" s="32" t="s">
        <v>243</v>
      </c>
      <c r="D80" s="22" t="s">
        <v>244</v>
      </c>
      <c r="E80" s="23">
        <v>520</v>
      </c>
      <c r="F80" s="24" t="s">
        <v>109</v>
      </c>
      <c r="G80" s="25">
        <f t="shared" si="79"/>
        <v>0</v>
      </c>
      <c r="H80" s="33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6" t="e">
        <f t="shared" si="96"/>
        <v>#DIV/0!</v>
      </c>
      <c r="AB80" s="25">
        <f t="shared" si="80"/>
        <v>0</v>
      </c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6" t="e">
        <f t="shared" si="94"/>
        <v>#DIV/0!</v>
      </c>
      <c r="AW80" s="25">
        <f t="shared" si="81"/>
        <v>0</v>
      </c>
      <c r="AX80" s="25">
        <f t="shared" si="82"/>
        <v>0</v>
      </c>
      <c r="AY80" s="25">
        <f t="shared" si="82"/>
        <v>0</v>
      </c>
      <c r="AZ80" s="25">
        <f t="shared" si="82"/>
        <v>0</v>
      </c>
      <c r="BA80" s="25">
        <f t="shared" si="99"/>
        <v>0</v>
      </c>
      <c r="BB80" s="25"/>
      <c r="BC80" s="25"/>
      <c r="BD80" s="25"/>
      <c r="BE80" s="25"/>
      <c r="BF80" s="25"/>
      <c r="BG80" s="25">
        <f t="shared" si="99"/>
        <v>0</v>
      </c>
      <c r="BH80" s="25">
        <f t="shared" si="99"/>
        <v>0</v>
      </c>
      <c r="BI80" s="25">
        <f t="shared" si="99"/>
        <v>0</v>
      </c>
      <c r="BJ80" s="25">
        <f t="shared" si="99"/>
        <v>0</v>
      </c>
      <c r="BK80" s="25">
        <f t="shared" si="99"/>
        <v>0</v>
      </c>
      <c r="BL80" s="25">
        <f t="shared" si="99"/>
        <v>0</v>
      </c>
      <c r="BM80" s="25"/>
      <c r="BN80" s="25"/>
      <c r="BO80" s="25">
        <f t="shared" si="84"/>
        <v>0</v>
      </c>
      <c r="BP80" s="25">
        <f t="shared" si="100"/>
        <v>0</v>
      </c>
      <c r="BQ80" s="26" t="e">
        <f t="shared" si="95"/>
        <v>#DIV/0!</v>
      </c>
      <c r="BR80" s="25">
        <f t="shared" si="86"/>
        <v>0</v>
      </c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6" t="e">
        <f t="shared" si="87"/>
        <v>#DIV/0!</v>
      </c>
      <c r="CL80" s="25">
        <f t="shared" si="88"/>
        <v>0</v>
      </c>
      <c r="CM80" s="25">
        <f t="shared" si="104"/>
        <v>0</v>
      </c>
      <c r="CN80" s="25">
        <f t="shared" si="104"/>
        <v>0</v>
      </c>
      <c r="CO80" s="25">
        <f t="shared" si="104"/>
        <v>0</v>
      </c>
      <c r="CP80" s="25">
        <f t="shared" si="104"/>
        <v>0</v>
      </c>
      <c r="CQ80" s="25"/>
      <c r="CR80" s="25"/>
      <c r="CS80" s="25"/>
      <c r="CT80" s="25"/>
      <c r="CU80" s="25"/>
      <c r="CV80" s="25">
        <f t="shared" si="91"/>
        <v>0</v>
      </c>
      <c r="CW80" s="25">
        <f t="shared" si="91"/>
        <v>0</v>
      </c>
      <c r="CX80" s="25">
        <f t="shared" si="102"/>
        <v>0</v>
      </c>
      <c r="CY80" s="25">
        <f t="shared" si="102"/>
        <v>0</v>
      </c>
      <c r="CZ80" s="25">
        <f t="shared" si="102"/>
        <v>0</v>
      </c>
      <c r="DA80" s="25"/>
      <c r="DB80" s="25"/>
      <c r="DC80" s="58"/>
      <c r="DD80" s="25">
        <f t="shared" si="103"/>
        <v>0</v>
      </c>
      <c r="DF80" s="177"/>
      <c r="DG80" s="177"/>
      <c r="DH80" s="184">
        <v>0</v>
      </c>
      <c r="DI80" s="184">
        <v>0</v>
      </c>
      <c r="DJ80" s="183"/>
      <c r="DK80" s="177"/>
    </row>
    <row r="81" spans="1:115" ht="30.75" hidden="1" thickTop="1" x14ac:dyDescent="0.25">
      <c r="A81" s="208"/>
      <c r="B81" s="211"/>
      <c r="C81" s="32" t="s">
        <v>245</v>
      </c>
      <c r="D81" s="22" t="s">
        <v>246</v>
      </c>
      <c r="E81" s="23">
        <v>520</v>
      </c>
      <c r="F81" s="24" t="s">
        <v>109</v>
      </c>
      <c r="G81" s="25">
        <f t="shared" si="79"/>
        <v>0</v>
      </c>
      <c r="H81" s="33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6" t="e">
        <f t="shared" si="96"/>
        <v>#DIV/0!</v>
      </c>
      <c r="AB81" s="25">
        <f t="shared" si="80"/>
        <v>0</v>
      </c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6" t="e">
        <f t="shared" si="94"/>
        <v>#DIV/0!</v>
      </c>
      <c r="AW81" s="25">
        <f t="shared" si="81"/>
        <v>0</v>
      </c>
      <c r="AX81" s="25">
        <f t="shared" si="82"/>
        <v>0</v>
      </c>
      <c r="AY81" s="25">
        <f t="shared" si="82"/>
        <v>0</v>
      </c>
      <c r="AZ81" s="25">
        <f t="shared" si="82"/>
        <v>0</v>
      </c>
      <c r="BA81" s="25">
        <f t="shared" si="99"/>
        <v>0</v>
      </c>
      <c r="BB81" s="25"/>
      <c r="BC81" s="25"/>
      <c r="BD81" s="25"/>
      <c r="BE81" s="25"/>
      <c r="BF81" s="25"/>
      <c r="BG81" s="25">
        <f t="shared" si="99"/>
        <v>0</v>
      </c>
      <c r="BH81" s="25">
        <f t="shared" si="99"/>
        <v>0</v>
      </c>
      <c r="BI81" s="25">
        <f t="shared" si="99"/>
        <v>0</v>
      </c>
      <c r="BJ81" s="25">
        <f t="shared" si="99"/>
        <v>0</v>
      </c>
      <c r="BK81" s="25">
        <f t="shared" si="99"/>
        <v>0</v>
      </c>
      <c r="BL81" s="25">
        <f t="shared" si="99"/>
        <v>0</v>
      </c>
      <c r="BM81" s="25"/>
      <c r="BN81" s="25"/>
      <c r="BO81" s="25">
        <f t="shared" si="84"/>
        <v>0</v>
      </c>
      <c r="BP81" s="25">
        <f t="shared" si="100"/>
        <v>0</v>
      </c>
      <c r="BQ81" s="26" t="e">
        <f t="shared" si="95"/>
        <v>#DIV/0!</v>
      </c>
      <c r="BR81" s="25">
        <f t="shared" si="86"/>
        <v>0</v>
      </c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6" t="e">
        <f t="shared" si="87"/>
        <v>#DIV/0!</v>
      </c>
      <c r="CL81" s="25">
        <f t="shared" si="88"/>
        <v>0</v>
      </c>
      <c r="CM81" s="25">
        <f t="shared" si="104"/>
        <v>0</v>
      </c>
      <c r="CN81" s="25">
        <f t="shared" si="104"/>
        <v>0</v>
      </c>
      <c r="CO81" s="25">
        <f t="shared" si="104"/>
        <v>0</v>
      </c>
      <c r="CP81" s="25">
        <f t="shared" si="104"/>
        <v>0</v>
      </c>
      <c r="CQ81" s="25"/>
      <c r="CR81" s="25"/>
      <c r="CS81" s="25"/>
      <c r="CT81" s="25"/>
      <c r="CU81" s="25"/>
      <c r="CV81" s="25">
        <f t="shared" si="91"/>
        <v>0</v>
      </c>
      <c r="CW81" s="25">
        <f t="shared" si="91"/>
        <v>0</v>
      </c>
      <c r="CX81" s="25">
        <f t="shared" si="102"/>
        <v>0</v>
      </c>
      <c r="CY81" s="25">
        <f t="shared" si="102"/>
        <v>0</v>
      </c>
      <c r="CZ81" s="25">
        <f t="shared" si="102"/>
        <v>0</v>
      </c>
      <c r="DA81" s="25"/>
      <c r="DB81" s="25"/>
      <c r="DC81" s="58"/>
      <c r="DD81" s="25">
        <f t="shared" si="103"/>
        <v>0</v>
      </c>
      <c r="DF81" s="177"/>
      <c r="DG81" s="177"/>
      <c r="DH81" s="184">
        <v>0</v>
      </c>
      <c r="DI81" s="184">
        <v>0</v>
      </c>
      <c r="DJ81" s="183"/>
      <c r="DK81" s="177"/>
    </row>
    <row r="82" spans="1:115" ht="52.5" hidden="1" customHeight="1" x14ac:dyDescent="0.25">
      <c r="A82" s="208"/>
      <c r="B82" s="194" t="s">
        <v>247</v>
      </c>
      <c r="C82" s="32" t="s">
        <v>248</v>
      </c>
      <c r="D82" s="22" t="s">
        <v>249</v>
      </c>
      <c r="E82" s="23">
        <v>520</v>
      </c>
      <c r="F82" s="24" t="s">
        <v>109</v>
      </c>
      <c r="G82" s="25">
        <f t="shared" si="79"/>
        <v>10000000</v>
      </c>
      <c r="H82" s="33"/>
      <c r="I82" s="25">
        <v>10000000</v>
      </c>
      <c r="J82" s="25"/>
      <c r="K82" s="25"/>
      <c r="L82" s="25"/>
      <c r="M82" s="25"/>
      <c r="N82" s="25"/>
      <c r="O82" s="25"/>
      <c r="P82" s="25"/>
      <c r="Q82" s="25"/>
      <c r="R82" s="25"/>
      <c r="S82" s="48"/>
      <c r="T82" s="25"/>
      <c r="U82" s="25"/>
      <c r="V82" s="25"/>
      <c r="W82" s="25"/>
      <c r="X82" s="25"/>
      <c r="Y82" s="25"/>
      <c r="Z82" s="25"/>
      <c r="AA82" s="26">
        <f t="shared" si="96"/>
        <v>0</v>
      </c>
      <c r="AB82" s="25">
        <f t="shared" si="80"/>
        <v>0</v>
      </c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6">
        <f t="shared" si="94"/>
        <v>1</v>
      </c>
      <c r="AW82" s="25">
        <f t="shared" si="81"/>
        <v>10000000</v>
      </c>
      <c r="AX82" s="25">
        <f t="shared" si="82"/>
        <v>0</v>
      </c>
      <c r="AY82" s="25">
        <f t="shared" si="82"/>
        <v>10000000</v>
      </c>
      <c r="AZ82" s="25">
        <f t="shared" si="82"/>
        <v>0</v>
      </c>
      <c r="BA82" s="25">
        <f t="shared" si="99"/>
        <v>0</v>
      </c>
      <c r="BB82" s="25">
        <f t="shared" si="99"/>
        <v>0</v>
      </c>
      <c r="BC82" s="25">
        <f t="shared" si="99"/>
        <v>0</v>
      </c>
      <c r="BD82" s="25">
        <f t="shared" si="99"/>
        <v>0</v>
      </c>
      <c r="BE82" s="25">
        <f t="shared" si="99"/>
        <v>0</v>
      </c>
      <c r="BF82" s="25">
        <f t="shared" si="99"/>
        <v>0</v>
      </c>
      <c r="BG82" s="25">
        <f t="shared" si="99"/>
        <v>0</v>
      </c>
      <c r="BH82" s="25">
        <f t="shared" si="99"/>
        <v>0</v>
      </c>
      <c r="BI82" s="25">
        <f t="shared" si="99"/>
        <v>0</v>
      </c>
      <c r="BJ82" s="25">
        <f t="shared" si="99"/>
        <v>0</v>
      </c>
      <c r="BK82" s="25">
        <f t="shared" si="99"/>
        <v>0</v>
      </c>
      <c r="BL82" s="25">
        <f t="shared" si="99"/>
        <v>0</v>
      </c>
      <c r="BM82" s="25"/>
      <c r="BN82" s="25"/>
      <c r="BO82" s="25">
        <f t="shared" si="84"/>
        <v>0</v>
      </c>
      <c r="BP82" s="25">
        <f t="shared" si="100"/>
        <v>0</v>
      </c>
      <c r="BQ82" s="26">
        <f t="shared" si="95"/>
        <v>0</v>
      </c>
      <c r="BR82" s="25">
        <f t="shared" si="86"/>
        <v>0</v>
      </c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6">
        <f t="shared" si="87"/>
        <v>1</v>
      </c>
      <c r="CL82" s="25">
        <f t="shared" si="88"/>
        <v>10000000</v>
      </c>
      <c r="CM82" s="25">
        <f t="shared" si="104"/>
        <v>0</v>
      </c>
      <c r="CN82" s="25">
        <f t="shared" si="104"/>
        <v>10000000</v>
      </c>
      <c r="CO82" s="25">
        <f t="shared" si="104"/>
        <v>0</v>
      </c>
      <c r="CP82" s="25">
        <f t="shared" si="104"/>
        <v>0</v>
      </c>
      <c r="CQ82" s="25">
        <f t="shared" si="104"/>
        <v>0</v>
      </c>
      <c r="CR82" s="25">
        <f t="shared" si="104"/>
        <v>0</v>
      </c>
      <c r="CS82" s="25">
        <f t="shared" ref="CS82:CU86" si="105">+N82-BY82</f>
        <v>0</v>
      </c>
      <c r="CT82" s="25">
        <f t="shared" si="105"/>
        <v>0</v>
      </c>
      <c r="CU82" s="25">
        <f t="shared" si="105"/>
        <v>0</v>
      </c>
      <c r="CV82" s="25">
        <f t="shared" si="91"/>
        <v>0</v>
      </c>
      <c r="CW82" s="25">
        <f t="shared" si="91"/>
        <v>0</v>
      </c>
      <c r="CX82" s="25">
        <f t="shared" si="102"/>
        <v>0</v>
      </c>
      <c r="CY82" s="25">
        <f t="shared" si="102"/>
        <v>0</v>
      </c>
      <c r="CZ82" s="25">
        <f t="shared" si="102"/>
        <v>0</v>
      </c>
      <c r="DA82" s="25"/>
      <c r="DB82" s="25">
        <f t="shared" ref="DB82:DC86" si="106">+X82-CH82</f>
        <v>0</v>
      </c>
      <c r="DC82" s="58">
        <f t="shared" si="106"/>
        <v>0</v>
      </c>
      <c r="DD82" s="25">
        <f t="shared" si="103"/>
        <v>0</v>
      </c>
      <c r="DF82" s="177"/>
      <c r="DG82" s="177"/>
      <c r="DH82" s="184">
        <v>10000000</v>
      </c>
      <c r="DI82" s="184">
        <v>0</v>
      </c>
      <c r="DJ82" s="183"/>
      <c r="DK82" s="177"/>
    </row>
    <row r="83" spans="1:115" ht="30.75" hidden="1" customHeight="1" x14ac:dyDescent="0.25">
      <c r="A83" s="208"/>
      <c r="B83" s="196"/>
      <c r="C83" s="32" t="s">
        <v>250</v>
      </c>
      <c r="D83" s="22" t="s">
        <v>251</v>
      </c>
      <c r="E83" s="23">
        <v>520</v>
      </c>
      <c r="F83" s="24" t="s">
        <v>109</v>
      </c>
      <c r="G83" s="25">
        <f>SUM(H83:Z83)</f>
        <v>10000000</v>
      </c>
      <c r="H83" s="33"/>
      <c r="I83" s="25">
        <v>10000000</v>
      </c>
      <c r="J83" s="33"/>
      <c r="K83" s="25"/>
      <c r="L83" s="33"/>
      <c r="M83" s="33"/>
      <c r="N83" s="33"/>
      <c r="O83" s="33"/>
      <c r="P83" s="33"/>
      <c r="Q83" s="28"/>
      <c r="R83" s="33"/>
      <c r="S83" s="48"/>
      <c r="T83" s="33"/>
      <c r="U83" s="33"/>
      <c r="V83" s="33"/>
      <c r="W83" s="33"/>
      <c r="X83" s="33"/>
      <c r="Y83" s="33"/>
      <c r="Z83" s="69"/>
      <c r="AA83" s="26">
        <f t="shared" si="96"/>
        <v>0</v>
      </c>
      <c r="AB83" s="25">
        <f t="shared" si="80"/>
        <v>0</v>
      </c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6">
        <f t="shared" si="94"/>
        <v>1</v>
      </c>
      <c r="AW83" s="25">
        <f t="shared" si="81"/>
        <v>10000000</v>
      </c>
      <c r="AX83" s="25">
        <f t="shared" si="82"/>
        <v>0</v>
      </c>
      <c r="AY83" s="25">
        <f t="shared" si="82"/>
        <v>10000000</v>
      </c>
      <c r="AZ83" s="25">
        <f t="shared" si="82"/>
        <v>0</v>
      </c>
      <c r="BA83" s="25">
        <f t="shared" si="99"/>
        <v>0</v>
      </c>
      <c r="BB83" s="25">
        <f t="shared" si="99"/>
        <v>0</v>
      </c>
      <c r="BC83" s="25">
        <f t="shared" si="99"/>
        <v>0</v>
      </c>
      <c r="BD83" s="25">
        <f t="shared" si="99"/>
        <v>0</v>
      </c>
      <c r="BE83" s="25">
        <f t="shared" si="99"/>
        <v>0</v>
      </c>
      <c r="BF83" s="25">
        <f t="shared" si="99"/>
        <v>0</v>
      </c>
      <c r="BG83" s="25">
        <f t="shared" si="99"/>
        <v>0</v>
      </c>
      <c r="BH83" s="25">
        <f t="shared" si="99"/>
        <v>0</v>
      </c>
      <c r="BI83" s="25">
        <f t="shared" si="99"/>
        <v>0</v>
      </c>
      <c r="BJ83" s="25">
        <f t="shared" si="99"/>
        <v>0</v>
      </c>
      <c r="BK83" s="25">
        <f t="shared" si="99"/>
        <v>0</v>
      </c>
      <c r="BL83" s="25">
        <f t="shared" si="99"/>
        <v>0</v>
      </c>
      <c r="BM83" s="25"/>
      <c r="BN83" s="25"/>
      <c r="BO83" s="25">
        <f t="shared" si="84"/>
        <v>0</v>
      </c>
      <c r="BP83" s="25">
        <f t="shared" si="100"/>
        <v>0</v>
      </c>
      <c r="BQ83" s="26">
        <f t="shared" si="95"/>
        <v>0</v>
      </c>
      <c r="BR83" s="25">
        <f t="shared" si="86"/>
        <v>0</v>
      </c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6">
        <f t="shared" si="87"/>
        <v>1</v>
      </c>
      <c r="CL83" s="25">
        <f t="shared" si="88"/>
        <v>10000000</v>
      </c>
      <c r="CM83" s="25">
        <f t="shared" si="104"/>
        <v>0</v>
      </c>
      <c r="CN83" s="25">
        <f t="shared" si="104"/>
        <v>10000000</v>
      </c>
      <c r="CO83" s="25">
        <f t="shared" si="104"/>
        <v>0</v>
      </c>
      <c r="CP83" s="25">
        <f t="shared" si="104"/>
        <v>0</v>
      </c>
      <c r="CQ83" s="25">
        <f t="shared" si="104"/>
        <v>0</v>
      </c>
      <c r="CR83" s="25">
        <f t="shared" si="104"/>
        <v>0</v>
      </c>
      <c r="CS83" s="25">
        <f t="shared" si="105"/>
        <v>0</v>
      </c>
      <c r="CT83" s="25">
        <f t="shared" si="105"/>
        <v>0</v>
      </c>
      <c r="CU83" s="25">
        <f t="shared" si="105"/>
        <v>0</v>
      </c>
      <c r="CV83" s="25">
        <f t="shared" si="91"/>
        <v>0</v>
      </c>
      <c r="CW83" s="25">
        <f t="shared" si="91"/>
        <v>0</v>
      </c>
      <c r="CX83" s="25">
        <f t="shared" si="102"/>
        <v>0</v>
      </c>
      <c r="CY83" s="25">
        <f t="shared" si="102"/>
        <v>0</v>
      </c>
      <c r="CZ83" s="25">
        <f t="shared" si="102"/>
        <v>0</v>
      </c>
      <c r="DA83" s="25"/>
      <c r="DB83" s="25">
        <f t="shared" si="106"/>
        <v>0</v>
      </c>
      <c r="DC83" s="58">
        <f t="shared" si="106"/>
        <v>0</v>
      </c>
      <c r="DD83" s="25">
        <f t="shared" si="103"/>
        <v>0</v>
      </c>
      <c r="DF83" s="177"/>
      <c r="DG83" s="177"/>
      <c r="DH83" s="184">
        <v>10000000</v>
      </c>
      <c r="DI83" s="184">
        <v>0</v>
      </c>
      <c r="DJ83" s="183"/>
      <c r="DK83" s="177"/>
    </row>
    <row r="84" spans="1:115" ht="24.75" hidden="1" customHeight="1" x14ac:dyDescent="0.25">
      <c r="A84" s="208"/>
      <c r="B84" s="194" t="s">
        <v>252</v>
      </c>
      <c r="C84" s="32" t="s">
        <v>253</v>
      </c>
      <c r="D84" s="70" t="s">
        <v>254</v>
      </c>
      <c r="E84" s="23">
        <v>520</v>
      </c>
      <c r="F84" s="71" t="s">
        <v>109</v>
      </c>
      <c r="G84" s="25">
        <f t="shared" si="79"/>
        <v>20000000</v>
      </c>
      <c r="H84" s="33"/>
      <c r="I84" s="25">
        <v>20000000</v>
      </c>
      <c r="J84" s="33"/>
      <c r="K84" s="48"/>
      <c r="L84" s="33"/>
      <c r="M84" s="33"/>
      <c r="N84" s="33"/>
      <c r="O84" s="33"/>
      <c r="P84" s="33"/>
      <c r="Q84" s="28"/>
      <c r="R84" s="33"/>
      <c r="S84" s="48"/>
      <c r="T84" s="33"/>
      <c r="U84" s="33"/>
      <c r="V84" s="33"/>
      <c r="W84" s="33"/>
      <c r="X84" s="33"/>
      <c r="Y84" s="33"/>
      <c r="Z84" s="69"/>
      <c r="AA84" s="26">
        <f t="shared" si="96"/>
        <v>0.99965504999999999</v>
      </c>
      <c r="AB84" s="25">
        <f t="shared" si="80"/>
        <v>19993101</v>
      </c>
      <c r="AC84" s="25"/>
      <c r="AD84" s="25">
        <f>+'[1]ENERO 2017'!$K$823</f>
        <v>19993101</v>
      </c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6">
        <f t="shared" si="94"/>
        <v>3.4495000000001053E-4</v>
      </c>
      <c r="AW84" s="25">
        <f t="shared" si="81"/>
        <v>6899</v>
      </c>
      <c r="AX84" s="25">
        <f t="shared" si="82"/>
        <v>0</v>
      </c>
      <c r="AY84" s="25">
        <f t="shared" si="82"/>
        <v>6899</v>
      </c>
      <c r="AZ84" s="25">
        <f t="shared" si="82"/>
        <v>0</v>
      </c>
      <c r="BA84" s="25">
        <f t="shared" si="99"/>
        <v>0</v>
      </c>
      <c r="BB84" s="25">
        <f t="shared" si="99"/>
        <v>0</v>
      </c>
      <c r="BC84" s="25">
        <f t="shared" si="99"/>
        <v>0</v>
      </c>
      <c r="BD84" s="25">
        <f t="shared" si="99"/>
        <v>0</v>
      </c>
      <c r="BE84" s="25">
        <f t="shared" si="99"/>
        <v>0</v>
      </c>
      <c r="BF84" s="25">
        <f t="shared" si="99"/>
        <v>0</v>
      </c>
      <c r="BG84" s="25">
        <f t="shared" si="99"/>
        <v>0</v>
      </c>
      <c r="BH84" s="25">
        <f t="shared" si="99"/>
        <v>0</v>
      </c>
      <c r="BI84" s="25">
        <f t="shared" si="99"/>
        <v>0</v>
      </c>
      <c r="BJ84" s="25">
        <f t="shared" si="99"/>
        <v>0</v>
      </c>
      <c r="BK84" s="25">
        <f t="shared" si="99"/>
        <v>0</v>
      </c>
      <c r="BL84" s="25">
        <f t="shared" si="99"/>
        <v>0</v>
      </c>
      <c r="BM84" s="25"/>
      <c r="BN84" s="25"/>
      <c r="BO84" s="25">
        <f t="shared" si="84"/>
        <v>0</v>
      </c>
      <c r="BP84" s="25">
        <f t="shared" si="100"/>
        <v>0</v>
      </c>
      <c r="BQ84" s="26">
        <f t="shared" si="95"/>
        <v>0</v>
      </c>
      <c r="BR84" s="25">
        <f t="shared" si="86"/>
        <v>0</v>
      </c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6">
        <f t="shared" si="87"/>
        <v>1</v>
      </c>
      <c r="CL84" s="25">
        <f t="shared" si="88"/>
        <v>20000000</v>
      </c>
      <c r="CM84" s="25">
        <f t="shared" si="104"/>
        <v>0</v>
      </c>
      <c r="CN84" s="25">
        <f t="shared" si="104"/>
        <v>20000000</v>
      </c>
      <c r="CO84" s="25">
        <f t="shared" si="104"/>
        <v>0</v>
      </c>
      <c r="CP84" s="25">
        <f t="shared" si="104"/>
        <v>0</v>
      </c>
      <c r="CQ84" s="25">
        <f t="shared" si="104"/>
        <v>0</v>
      </c>
      <c r="CR84" s="25">
        <f t="shared" si="104"/>
        <v>0</v>
      </c>
      <c r="CS84" s="25">
        <f t="shared" si="105"/>
        <v>0</v>
      </c>
      <c r="CT84" s="25">
        <f t="shared" si="105"/>
        <v>0</v>
      </c>
      <c r="CU84" s="25">
        <f t="shared" si="105"/>
        <v>0</v>
      </c>
      <c r="CV84" s="25">
        <f t="shared" si="91"/>
        <v>0</v>
      </c>
      <c r="CW84" s="25">
        <f t="shared" si="91"/>
        <v>0</v>
      </c>
      <c r="CX84" s="25">
        <f t="shared" si="102"/>
        <v>0</v>
      </c>
      <c r="CY84" s="25">
        <f t="shared" si="102"/>
        <v>0</v>
      </c>
      <c r="CZ84" s="25">
        <f t="shared" si="102"/>
        <v>0</v>
      </c>
      <c r="DA84" s="25"/>
      <c r="DB84" s="25">
        <f t="shared" si="106"/>
        <v>0</v>
      </c>
      <c r="DC84" s="58">
        <f t="shared" si="106"/>
        <v>0</v>
      </c>
      <c r="DD84" s="25">
        <f t="shared" si="103"/>
        <v>0</v>
      </c>
      <c r="DF84" s="177"/>
      <c r="DG84" s="177"/>
      <c r="DH84" s="184">
        <v>20000000</v>
      </c>
      <c r="DI84" s="184">
        <v>0</v>
      </c>
      <c r="DJ84" s="183"/>
      <c r="DK84" s="177"/>
    </row>
    <row r="85" spans="1:115" ht="30.75" hidden="1" thickTop="1" x14ac:dyDescent="0.25">
      <c r="A85" s="208"/>
      <c r="B85" s="195"/>
      <c r="C85" s="32" t="s">
        <v>255</v>
      </c>
      <c r="D85" s="70" t="s">
        <v>256</v>
      </c>
      <c r="E85" s="23">
        <v>520</v>
      </c>
      <c r="F85" s="71" t="s">
        <v>109</v>
      </c>
      <c r="G85" s="25">
        <f t="shared" si="79"/>
        <v>0</v>
      </c>
      <c r="H85" s="33"/>
      <c r="I85" s="25"/>
      <c r="J85" s="33"/>
      <c r="K85" s="48"/>
      <c r="L85" s="33"/>
      <c r="M85" s="33"/>
      <c r="N85" s="33"/>
      <c r="O85" s="33"/>
      <c r="P85" s="33"/>
      <c r="Q85" s="28"/>
      <c r="R85" s="33"/>
      <c r="S85" s="48"/>
      <c r="T85" s="33"/>
      <c r="U85" s="33"/>
      <c r="V85" s="33"/>
      <c r="W85" s="33"/>
      <c r="X85" s="33"/>
      <c r="Y85" s="33"/>
      <c r="Z85" s="69"/>
      <c r="AA85" s="26" t="e">
        <f t="shared" si="96"/>
        <v>#DIV/0!</v>
      </c>
      <c r="AB85" s="25">
        <f t="shared" si="80"/>
        <v>0</v>
      </c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6" t="e">
        <f t="shared" si="94"/>
        <v>#DIV/0!</v>
      </c>
      <c r="AW85" s="25">
        <f t="shared" si="81"/>
        <v>0</v>
      </c>
      <c r="AX85" s="25">
        <f t="shared" si="82"/>
        <v>0</v>
      </c>
      <c r="AY85" s="25">
        <f t="shared" si="82"/>
        <v>0</v>
      </c>
      <c r="AZ85" s="25">
        <f t="shared" si="82"/>
        <v>0</v>
      </c>
      <c r="BA85" s="25">
        <f t="shared" si="99"/>
        <v>0</v>
      </c>
      <c r="BB85" s="25">
        <f t="shared" si="99"/>
        <v>0</v>
      </c>
      <c r="BC85" s="25">
        <f t="shared" si="99"/>
        <v>0</v>
      </c>
      <c r="BD85" s="25">
        <f t="shared" si="99"/>
        <v>0</v>
      </c>
      <c r="BE85" s="25">
        <f t="shared" si="99"/>
        <v>0</v>
      </c>
      <c r="BF85" s="25">
        <f t="shared" si="99"/>
        <v>0</v>
      </c>
      <c r="BG85" s="25">
        <f t="shared" si="99"/>
        <v>0</v>
      </c>
      <c r="BH85" s="25">
        <f t="shared" si="99"/>
        <v>0</v>
      </c>
      <c r="BI85" s="25">
        <f t="shared" si="99"/>
        <v>0</v>
      </c>
      <c r="BJ85" s="25">
        <f t="shared" si="99"/>
        <v>0</v>
      </c>
      <c r="BK85" s="25">
        <f t="shared" si="99"/>
        <v>0</v>
      </c>
      <c r="BL85" s="25">
        <f t="shared" si="99"/>
        <v>0</v>
      </c>
      <c r="BM85" s="25"/>
      <c r="BN85" s="25"/>
      <c r="BO85" s="25">
        <f t="shared" si="84"/>
        <v>0</v>
      </c>
      <c r="BP85" s="25">
        <f t="shared" si="100"/>
        <v>0</v>
      </c>
      <c r="BQ85" s="26" t="e">
        <f t="shared" si="95"/>
        <v>#DIV/0!</v>
      </c>
      <c r="BR85" s="25">
        <f t="shared" si="86"/>
        <v>0</v>
      </c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6" t="e">
        <f t="shared" si="87"/>
        <v>#DIV/0!</v>
      </c>
      <c r="CL85" s="25">
        <f t="shared" si="88"/>
        <v>0</v>
      </c>
      <c r="CM85" s="25">
        <f t="shared" si="104"/>
        <v>0</v>
      </c>
      <c r="CN85" s="25">
        <f t="shared" si="104"/>
        <v>0</v>
      </c>
      <c r="CO85" s="25">
        <f t="shared" si="104"/>
        <v>0</v>
      </c>
      <c r="CP85" s="25">
        <f t="shared" si="104"/>
        <v>0</v>
      </c>
      <c r="CQ85" s="25">
        <f t="shared" si="104"/>
        <v>0</v>
      </c>
      <c r="CR85" s="25">
        <f t="shared" si="104"/>
        <v>0</v>
      </c>
      <c r="CS85" s="25">
        <f t="shared" si="105"/>
        <v>0</v>
      </c>
      <c r="CT85" s="25">
        <f t="shared" si="105"/>
        <v>0</v>
      </c>
      <c r="CU85" s="25">
        <f t="shared" si="105"/>
        <v>0</v>
      </c>
      <c r="CV85" s="25">
        <f t="shared" si="91"/>
        <v>0</v>
      </c>
      <c r="CW85" s="25">
        <f t="shared" si="91"/>
        <v>0</v>
      </c>
      <c r="CX85" s="25">
        <f t="shared" si="102"/>
        <v>0</v>
      </c>
      <c r="CY85" s="25">
        <f t="shared" si="102"/>
        <v>0</v>
      </c>
      <c r="CZ85" s="25">
        <f t="shared" si="102"/>
        <v>0</v>
      </c>
      <c r="DA85" s="25"/>
      <c r="DB85" s="25">
        <f t="shared" si="106"/>
        <v>0</v>
      </c>
      <c r="DC85" s="58">
        <f t="shared" si="106"/>
        <v>0</v>
      </c>
      <c r="DD85" s="25">
        <f t="shared" si="103"/>
        <v>0</v>
      </c>
      <c r="DF85" s="177"/>
      <c r="DG85" s="177"/>
      <c r="DH85" s="184">
        <v>0</v>
      </c>
      <c r="DI85" s="184">
        <v>0</v>
      </c>
      <c r="DJ85" s="183"/>
      <c r="DK85" s="177"/>
    </row>
    <row r="86" spans="1:115" ht="30.75" hidden="1" customHeight="1" x14ac:dyDescent="0.25">
      <c r="A86" s="208"/>
      <c r="B86" s="195"/>
      <c r="C86" s="32" t="s">
        <v>257</v>
      </c>
      <c r="D86" s="70" t="s">
        <v>258</v>
      </c>
      <c r="E86" s="23">
        <v>520</v>
      </c>
      <c r="F86" s="71" t="s">
        <v>109</v>
      </c>
      <c r="G86" s="25">
        <f t="shared" si="79"/>
        <v>0</v>
      </c>
      <c r="H86" s="33"/>
      <c r="I86" s="25"/>
      <c r="J86" s="33"/>
      <c r="K86" s="25"/>
      <c r="L86" s="33"/>
      <c r="M86" s="33"/>
      <c r="N86" s="33"/>
      <c r="O86" s="33"/>
      <c r="P86" s="33"/>
      <c r="Q86" s="28"/>
      <c r="R86" s="33"/>
      <c r="S86" s="48"/>
      <c r="T86" s="33"/>
      <c r="U86" s="33"/>
      <c r="V86" s="33"/>
      <c r="W86" s="33"/>
      <c r="X86" s="33"/>
      <c r="Y86" s="33"/>
      <c r="Z86" s="69"/>
      <c r="AA86" s="26" t="e">
        <f t="shared" si="96"/>
        <v>#DIV/0!</v>
      </c>
      <c r="AB86" s="25">
        <f t="shared" si="80"/>
        <v>0</v>
      </c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6" t="e">
        <f t="shared" si="94"/>
        <v>#DIV/0!</v>
      </c>
      <c r="AW86" s="25">
        <f t="shared" si="81"/>
        <v>0</v>
      </c>
      <c r="AX86" s="25">
        <f t="shared" si="82"/>
        <v>0</v>
      </c>
      <c r="AY86" s="25">
        <f t="shared" si="82"/>
        <v>0</v>
      </c>
      <c r="AZ86" s="25">
        <f t="shared" si="82"/>
        <v>0</v>
      </c>
      <c r="BA86" s="25">
        <f t="shared" si="99"/>
        <v>0</v>
      </c>
      <c r="BB86" s="25">
        <f t="shared" si="99"/>
        <v>0</v>
      </c>
      <c r="BC86" s="25">
        <f t="shared" si="99"/>
        <v>0</v>
      </c>
      <c r="BD86" s="25">
        <f t="shared" si="99"/>
        <v>0</v>
      </c>
      <c r="BE86" s="25">
        <f t="shared" si="99"/>
        <v>0</v>
      </c>
      <c r="BF86" s="25">
        <f t="shared" si="99"/>
        <v>0</v>
      </c>
      <c r="BG86" s="25">
        <f t="shared" si="99"/>
        <v>0</v>
      </c>
      <c r="BH86" s="25">
        <f t="shared" si="99"/>
        <v>0</v>
      </c>
      <c r="BI86" s="25">
        <f t="shared" si="99"/>
        <v>0</v>
      </c>
      <c r="BJ86" s="25">
        <f t="shared" si="99"/>
        <v>0</v>
      </c>
      <c r="BK86" s="25">
        <f t="shared" si="99"/>
        <v>0</v>
      </c>
      <c r="BL86" s="25">
        <f t="shared" si="99"/>
        <v>0</v>
      </c>
      <c r="BM86" s="25"/>
      <c r="BN86" s="25"/>
      <c r="BO86" s="25">
        <f t="shared" si="84"/>
        <v>0</v>
      </c>
      <c r="BP86" s="25">
        <f t="shared" si="100"/>
        <v>0</v>
      </c>
      <c r="BQ86" s="26" t="e">
        <f t="shared" si="95"/>
        <v>#DIV/0!</v>
      </c>
      <c r="BR86" s="25">
        <f t="shared" si="86"/>
        <v>0</v>
      </c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6" t="e">
        <f t="shared" si="87"/>
        <v>#DIV/0!</v>
      </c>
      <c r="CL86" s="25">
        <f t="shared" si="88"/>
        <v>0</v>
      </c>
      <c r="CM86" s="25">
        <f t="shared" si="104"/>
        <v>0</v>
      </c>
      <c r="CN86" s="25">
        <f t="shared" si="104"/>
        <v>0</v>
      </c>
      <c r="CO86" s="25">
        <f t="shared" si="104"/>
        <v>0</v>
      </c>
      <c r="CP86" s="25">
        <f t="shared" si="104"/>
        <v>0</v>
      </c>
      <c r="CQ86" s="25">
        <f t="shared" si="104"/>
        <v>0</v>
      </c>
      <c r="CR86" s="25">
        <f t="shared" si="104"/>
        <v>0</v>
      </c>
      <c r="CS86" s="25">
        <f t="shared" si="105"/>
        <v>0</v>
      </c>
      <c r="CT86" s="25">
        <f t="shared" si="105"/>
        <v>0</v>
      </c>
      <c r="CU86" s="25">
        <f t="shared" si="105"/>
        <v>0</v>
      </c>
      <c r="CV86" s="25">
        <f t="shared" si="91"/>
        <v>0</v>
      </c>
      <c r="CW86" s="25">
        <f t="shared" si="91"/>
        <v>0</v>
      </c>
      <c r="CX86" s="25">
        <f t="shared" si="102"/>
        <v>0</v>
      </c>
      <c r="CY86" s="25">
        <f t="shared" si="102"/>
        <v>0</v>
      </c>
      <c r="CZ86" s="25">
        <f t="shared" si="102"/>
        <v>0</v>
      </c>
      <c r="DA86" s="25"/>
      <c r="DB86" s="25">
        <f t="shared" si="106"/>
        <v>0</v>
      </c>
      <c r="DC86" s="58">
        <f t="shared" si="106"/>
        <v>0</v>
      </c>
      <c r="DD86" s="25">
        <f t="shared" si="103"/>
        <v>0</v>
      </c>
      <c r="DF86" s="177"/>
      <c r="DG86" s="177"/>
      <c r="DH86" s="184">
        <v>0</v>
      </c>
      <c r="DI86" s="184">
        <v>0</v>
      </c>
      <c r="DJ86" s="183"/>
      <c r="DK86" s="177"/>
    </row>
    <row r="87" spans="1:115" ht="21" hidden="1" customHeight="1" x14ac:dyDescent="0.25">
      <c r="A87" s="208"/>
      <c r="B87" s="196"/>
      <c r="C87" s="32" t="s">
        <v>259</v>
      </c>
      <c r="D87" s="70" t="s">
        <v>254</v>
      </c>
      <c r="E87" s="23">
        <v>520</v>
      </c>
      <c r="F87" s="71" t="s">
        <v>109</v>
      </c>
      <c r="G87" s="25">
        <f t="shared" si="79"/>
        <v>0</v>
      </c>
      <c r="H87" s="33"/>
      <c r="I87" s="25"/>
      <c r="J87" s="33"/>
      <c r="K87" s="25"/>
      <c r="L87" s="33"/>
      <c r="M87" s="33"/>
      <c r="N87" s="33"/>
      <c r="O87" s="33"/>
      <c r="P87" s="33"/>
      <c r="Q87" s="28"/>
      <c r="R87" s="33"/>
      <c r="S87" s="48"/>
      <c r="T87" s="33"/>
      <c r="U87" s="33"/>
      <c r="V87" s="33"/>
      <c r="W87" s="33"/>
      <c r="X87" s="33"/>
      <c r="Y87" s="33"/>
      <c r="Z87" s="69"/>
      <c r="AA87" s="26" t="e">
        <f t="shared" si="96"/>
        <v>#DIV/0!</v>
      </c>
      <c r="AB87" s="25">
        <f t="shared" si="80"/>
        <v>0</v>
      </c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6" t="e">
        <f t="shared" si="94"/>
        <v>#DIV/0!</v>
      </c>
      <c r="AW87" s="25">
        <f t="shared" si="81"/>
        <v>0</v>
      </c>
      <c r="AX87" s="25">
        <f t="shared" si="82"/>
        <v>0</v>
      </c>
      <c r="AY87" s="25">
        <f t="shared" si="82"/>
        <v>0</v>
      </c>
      <c r="AZ87" s="25">
        <f t="shared" si="82"/>
        <v>0</v>
      </c>
      <c r="BA87" s="25">
        <f t="shared" si="99"/>
        <v>0</v>
      </c>
      <c r="BB87" s="25">
        <f t="shared" si="99"/>
        <v>0</v>
      </c>
      <c r="BC87" s="25">
        <f t="shared" si="99"/>
        <v>0</v>
      </c>
      <c r="BD87" s="25">
        <f t="shared" si="99"/>
        <v>0</v>
      </c>
      <c r="BE87" s="25">
        <f t="shared" si="99"/>
        <v>0</v>
      </c>
      <c r="BF87" s="25">
        <f t="shared" si="99"/>
        <v>0</v>
      </c>
      <c r="BG87" s="25">
        <f t="shared" si="99"/>
        <v>0</v>
      </c>
      <c r="BH87" s="25">
        <f t="shared" si="99"/>
        <v>0</v>
      </c>
      <c r="BI87" s="25">
        <f t="shared" si="99"/>
        <v>0</v>
      </c>
      <c r="BJ87" s="25">
        <f t="shared" si="99"/>
        <v>0</v>
      </c>
      <c r="BK87" s="25">
        <f t="shared" si="99"/>
        <v>0</v>
      </c>
      <c r="BL87" s="25">
        <f t="shared" si="99"/>
        <v>0</v>
      </c>
      <c r="BM87" s="25"/>
      <c r="BN87" s="25">
        <f>+X87-AS87</f>
        <v>0</v>
      </c>
      <c r="BO87" s="25">
        <f t="shared" si="84"/>
        <v>0</v>
      </c>
      <c r="BP87" s="25">
        <f t="shared" si="100"/>
        <v>0</v>
      </c>
      <c r="BQ87" s="26" t="e">
        <f t="shared" si="95"/>
        <v>#DIV/0!</v>
      </c>
      <c r="BR87" s="25">
        <f t="shared" si="86"/>
        <v>0</v>
      </c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6" t="e">
        <f t="shared" si="87"/>
        <v>#DIV/0!</v>
      </c>
      <c r="CL87" s="25">
        <f t="shared" si="88"/>
        <v>0</v>
      </c>
      <c r="CM87" s="25">
        <f t="shared" si="104"/>
        <v>0</v>
      </c>
      <c r="CN87" s="25">
        <f t="shared" si="104"/>
        <v>0</v>
      </c>
      <c r="CO87" s="25">
        <f t="shared" si="104"/>
        <v>0</v>
      </c>
      <c r="CP87" s="25">
        <f t="shared" si="104"/>
        <v>0</v>
      </c>
      <c r="CQ87" s="25">
        <f t="shared" si="104"/>
        <v>0</v>
      </c>
      <c r="CR87" s="25">
        <f t="shared" si="104"/>
        <v>0</v>
      </c>
      <c r="CS87" s="25">
        <f>N87-BY87</f>
        <v>0</v>
      </c>
      <c r="CT87" s="25">
        <f>O87-BZ87</f>
        <v>0</v>
      </c>
      <c r="CU87" s="25">
        <f>P87-CA87</f>
        <v>0</v>
      </c>
      <c r="CV87" s="25">
        <f t="shared" si="91"/>
        <v>0</v>
      </c>
      <c r="CW87" s="25">
        <f t="shared" si="91"/>
        <v>0</v>
      </c>
      <c r="CX87" s="25">
        <f>T87-CD87</f>
        <v>0</v>
      </c>
      <c r="CY87" s="25">
        <f>U87-CE87</f>
        <v>0</v>
      </c>
      <c r="CZ87" s="25">
        <f>V87-CF87</f>
        <v>0</v>
      </c>
      <c r="DA87" s="25"/>
      <c r="DB87" s="25">
        <f>X87-CH87</f>
        <v>0</v>
      </c>
      <c r="DC87" s="25">
        <f>Y87-CI87</f>
        <v>0</v>
      </c>
      <c r="DD87" s="25">
        <f>Z87-CJ87</f>
        <v>0</v>
      </c>
      <c r="DF87" s="177"/>
      <c r="DG87" s="177"/>
      <c r="DH87" s="184">
        <v>0</v>
      </c>
      <c r="DI87" s="184">
        <v>0</v>
      </c>
      <c r="DJ87" s="183"/>
      <c r="DK87" s="177"/>
    </row>
    <row r="88" spans="1:115" s="62" customFormat="1" ht="51" hidden="1" customHeight="1" x14ac:dyDescent="0.25">
      <c r="A88" s="208" t="s">
        <v>200</v>
      </c>
      <c r="B88" s="194" t="s">
        <v>260</v>
      </c>
      <c r="C88" s="72" t="s">
        <v>261</v>
      </c>
      <c r="D88" s="22" t="s">
        <v>262</v>
      </c>
      <c r="E88" s="161">
        <v>520</v>
      </c>
      <c r="F88" s="71" t="s">
        <v>109</v>
      </c>
      <c r="G88" s="25">
        <f t="shared" si="79"/>
        <v>5000000</v>
      </c>
      <c r="H88" s="28"/>
      <c r="I88" s="25">
        <v>5000000</v>
      </c>
      <c r="J88" s="28"/>
      <c r="K88" s="58"/>
      <c r="L88" s="28"/>
      <c r="M88" s="28"/>
      <c r="N88" s="28"/>
      <c r="O88" s="28"/>
      <c r="P88" s="28"/>
      <c r="Q88" s="28"/>
      <c r="R88" s="28"/>
      <c r="S88" s="48"/>
      <c r="T88" s="58"/>
      <c r="U88" s="58"/>
      <c r="V88" s="58"/>
      <c r="W88" s="58"/>
      <c r="X88" s="58"/>
      <c r="Y88" s="58"/>
      <c r="Z88" s="58"/>
      <c r="AA88" s="61">
        <f t="shared" si="96"/>
        <v>0</v>
      </c>
      <c r="AB88" s="25">
        <f t="shared" si="80"/>
        <v>0</v>
      </c>
      <c r="AC88" s="58"/>
      <c r="AD88" s="58"/>
      <c r="AE88" s="58"/>
      <c r="AF88" s="25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61">
        <f t="shared" si="94"/>
        <v>1</v>
      </c>
      <c r="AW88" s="25">
        <f t="shared" si="81"/>
        <v>5000000</v>
      </c>
      <c r="AX88" s="58">
        <f t="shared" si="82"/>
        <v>0</v>
      </c>
      <c r="AY88" s="58">
        <f t="shared" si="82"/>
        <v>5000000</v>
      </c>
      <c r="AZ88" s="25">
        <f t="shared" si="82"/>
        <v>0</v>
      </c>
      <c r="BA88" s="58">
        <f t="shared" si="99"/>
        <v>0</v>
      </c>
      <c r="BB88" s="58">
        <f t="shared" si="99"/>
        <v>0</v>
      </c>
      <c r="BC88" s="25">
        <f t="shared" si="99"/>
        <v>0</v>
      </c>
      <c r="BD88" s="58">
        <f t="shared" si="99"/>
        <v>0</v>
      </c>
      <c r="BE88" s="58">
        <f t="shared" si="99"/>
        <v>0</v>
      </c>
      <c r="BF88" s="25">
        <f t="shared" si="99"/>
        <v>0</v>
      </c>
      <c r="BG88" s="58">
        <f t="shared" si="99"/>
        <v>0</v>
      </c>
      <c r="BH88" s="58">
        <f t="shared" si="99"/>
        <v>0</v>
      </c>
      <c r="BI88" s="58">
        <f t="shared" si="99"/>
        <v>0</v>
      </c>
      <c r="BJ88" s="58">
        <f t="shared" si="99"/>
        <v>0</v>
      </c>
      <c r="BK88" s="58">
        <f t="shared" si="99"/>
        <v>0</v>
      </c>
      <c r="BL88" s="58">
        <f t="shared" si="99"/>
        <v>0</v>
      </c>
      <c r="BM88" s="58"/>
      <c r="BN88" s="58"/>
      <c r="BO88" s="25">
        <f t="shared" si="84"/>
        <v>0</v>
      </c>
      <c r="BP88" s="58">
        <f t="shared" si="100"/>
        <v>0</v>
      </c>
      <c r="BQ88" s="61">
        <f t="shared" si="95"/>
        <v>0</v>
      </c>
      <c r="BR88" s="25">
        <f t="shared" si="86"/>
        <v>0</v>
      </c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58"/>
      <c r="CD88" s="58"/>
      <c r="CE88" s="58"/>
      <c r="CF88" s="58"/>
      <c r="CG88" s="58"/>
      <c r="CH88" s="58"/>
      <c r="CI88" s="58"/>
      <c r="CJ88" s="58"/>
      <c r="CK88" s="61">
        <f t="shared" si="87"/>
        <v>1</v>
      </c>
      <c r="CL88" s="25">
        <f t="shared" si="88"/>
        <v>5000000</v>
      </c>
      <c r="CM88" s="25">
        <f t="shared" si="104"/>
        <v>0</v>
      </c>
      <c r="CN88" s="58">
        <f t="shared" si="104"/>
        <v>5000000</v>
      </c>
      <c r="CO88" s="25">
        <f t="shared" si="104"/>
        <v>0</v>
      </c>
      <c r="CP88" s="58">
        <f t="shared" si="104"/>
        <v>0</v>
      </c>
      <c r="CQ88" s="58">
        <f t="shared" si="104"/>
        <v>0</v>
      </c>
      <c r="CR88" s="25">
        <f t="shared" si="104"/>
        <v>0</v>
      </c>
      <c r="CS88" s="58">
        <f t="shared" ref="CS88:CU94" si="107">+N88-BY88</f>
        <v>0</v>
      </c>
      <c r="CT88" s="58">
        <f t="shared" si="107"/>
        <v>0</v>
      </c>
      <c r="CU88" s="25">
        <f t="shared" si="107"/>
        <v>0</v>
      </c>
      <c r="CV88" s="58">
        <f t="shared" si="91"/>
        <v>0</v>
      </c>
      <c r="CW88" s="58">
        <f t="shared" si="91"/>
        <v>0</v>
      </c>
      <c r="CX88" s="58">
        <f>+T88-CD88</f>
        <v>0</v>
      </c>
      <c r="CY88" s="58">
        <f>+U88-CE88</f>
        <v>0</v>
      </c>
      <c r="CZ88" s="58">
        <f>+V88-CF88</f>
        <v>0</v>
      </c>
      <c r="DA88" s="58"/>
      <c r="DB88" s="58">
        <f>+X88-CH88</f>
        <v>0</v>
      </c>
      <c r="DC88" s="58">
        <f>+Y88-CI88</f>
        <v>0</v>
      </c>
      <c r="DD88" s="58">
        <f>+Z88-CJ88</f>
        <v>0</v>
      </c>
      <c r="DF88" s="185"/>
      <c r="DG88" s="185"/>
      <c r="DH88" s="186">
        <v>5000000</v>
      </c>
      <c r="DI88" s="186">
        <v>0</v>
      </c>
      <c r="DJ88" s="183"/>
      <c r="DK88" s="185"/>
    </row>
    <row r="89" spans="1:115" s="62" customFormat="1" ht="51.75" hidden="1" customHeight="1" x14ac:dyDescent="0.25">
      <c r="A89" s="208"/>
      <c r="B89" s="196"/>
      <c r="C89" s="72" t="s">
        <v>263</v>
      </c>
      <c r="D89" s="22" t="s">
        <v>264</v>
      </c>
      <c r="E89" s="161">
        <v>520</v>
      </c>
      <c r="F89" s="71" t="s">
        <v>109</v>
      </c>
      <c r="G89" s="25">
        <f t="shared" si="79"/>
        <v>5000000</v>
      </c>
      <c r="H89" s="28"/>
      <c r="I89" s="25">
        <v>5000000</v>
      </c>
      <c r="J89" s="28"/>
      <c r="K89" s="60"/>
      <c r="L89" s="28"/>
      <c r="M89" s="28"/>
      <c r="N89" s="28"/>
      <c r="O89" s="28"/>
      <c r="P89" s="28"/>
      <c r="Q89" s="28"/>
      <c r="R89" s="28"/>
      <c r="S89" s="48"/>
      <c r="T89" s="58"/>
      <c r="U89" s="58"/>
      <c r="V89" s="58"/>
      <c r="W89" s="58"/>
      <c r="X89" s="58"/>
      <c r="Y89" s="58"/>
      <c r="Z89" s="58"/>
      <c r="AA89" s="61">
        <f t="shared" si="96"/>
        <v>0</v>
      </c>
      <c r="AB89" s="25">
        <f t="shared" si="80"/>
        <v>0</v>
      </c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61">
        <f t="shared" si="94"/>
        <v>1</v>
      </c>
      <c r="AW89" s="25">
        <f t="shared" si="81"/>
        <v>5000000</v>
      </c>
      <c r="AX89" s="58">
        <f t="shared" si="82"/>
        <v>0</v>
      </c>
      <c r="AY89" s="58">
        <f t="shared" si="82"/>
        <v>5000000</v>
      </c>
      <c r="AZ89" s="25">
        <f t="shared" si="82"/>
        <v>0</v>
      </c>
      <c r="BA89" s="58">
        <f t="shared" si="99"/>
        <v>0</v>
      </c>
      <c r="BB89" s="58">
        <f t="shared" si="99"/>
        <v>0</v>
      </c>
      <c r="BC89" s="25">
        <f t="shared" si="99"/>
        <v>0</v>
      </c>
      <c r="BD89" s="58">
        <f t="shared" si="99"/>
        <v>0</v>
      </c>
      <c r="BE89" s="58">
        <f t="shared" si="99"/>
        <v>0</v>
      </c>
      <c r="BF89" s="25">
        <f t="shared" si="99"/>
        <v>0</v>
      </c>
      <c r="BG89" s="58">
        <f t="shared" si="99"/>
        <v>0</v>
      </c>
      <c r="BH89" s="58">
        <f t="shared" si="99"/>
        <v>0</v>
      </c>
      <c r="BI89" s="58">
        <f t="shared" si="99"/>
        <v>0</v>
      </c>
      <c r="BJ89" s="58">
        <f t="shared" si="99"/>
        <v>0</v>
      </c>
      <c r="BK89" s="58">
        <f t="shared" si="99"/>
        <v>0</v>
      </c>
      <c r="BL89" s="58">
        <f t="shared" si="99"/>
        <v>0</v>
      </c>
      <c r="BM89" s="58"/>
      <c r="BN89" s="58">
        <f>+X89-AS89</f>
        <v>0</v>
      </c>
      <c r="BO89" s="25">
        <f t="shared" si="84"/>
        <v>0</v>
      </c>
      <c r="BP89" s="58">
        <f t="shared" si="100"/>
        <v>0</v>
      </c>
      <c r="BQ89" s="61">
        <f t="shared" si="95"/>
        <v>0</v>
      </c>
      <c r="BR89" s="25">
        <f t="shared" si="86"/>
        <v>0</v>
      </c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58"/>
      <c r="CD89" s="58"/>
      <c r="CE89" s="58"/>
      <c r="CF89" s="58"/>
      <c r="CG89" s="58"/>
      <c r="CH89" s="58"/>
      <c r="CI89" s="58"/>
      <c r="CJ89" s="58"/>
      <c r="CK89" s="61">
        <f t="shared" si="87"/>
        <v>1</v>
      </c>
      <c r="CL89" s="25">
        <f t="shared" si="88"/>
        <v>5000000</v>
      </c>
      <c r="CM89" s="25">
        <f t="shared" si="104"/>
        <v>0</v>
      </c>
      <c r="CN89" s="58">
        <f t="shared" si="104"/>
        <v>5000000</v>
      </c>
      <c r="CO89" s="25">
        <f t="shared" si="104"/>
        <v>0</v>
      </c>
      <c r="CP89" s="58">
        <f t="shared" si="104"/>
        <v>0</v>
      </c>
      <c r="CQ89" s="58">
        <f t="shared" si="104"/>
        <v>0</v>
      </c>
      <c r="CR89" s="25">
        <f t="shared" si="104"/>
        <v>0</v>
      </c>
      <c r="CS89" s="58">
        <f t="shared" si="107"/>
        <v>0</v>
      </c>
      <c r="CT89" s="58">
        <f t="shared" si="107"/>
        <v>0</v>
      </c>
      <c r="CU89" s="25">
        <f t="shared" si="107"/>
        <v>0</v>
      </c>
      <c r="CV89" s="58">
        <f t="shared" si="91"/>
        <v>0</v>
      </c>
      <c r="CW89" s="58">
        <f t="shared" si="91"/>
        <v>0</v>
      </c>
      <c r="CX89" s="58">
        <f>T89-CD89</f>
        <v>0</v>
      </c>
      <c r="CY89" s="58">
        <f>U89-CE89</f>
        <v>0</v>
      </c>
      <c r="CZ89" s="58">
        <f>V89-CF89</f>
        <v>0</v>
      </c>
      <c r="DA89" s="58"/>
      <c r="DB89" s="58">
        <f>X89-CH89</f>
        <v>0</v>
      </c>
      <c r="DC89" s="58">
        <f>Y89-CI89</f>
        <v>0</v>
      </c>
      <c r="DD89" s="58">
        <f>Z89-CJ89</f>
        <v>0</v>
      </c>
      <c r="DF89" s="185"/>
      <c r="DG89" s="185"/>
      <c r="DH89" s="186">
        <v>5000000</v>
      </c>
      <c r="DI89" s="186">
        <v>0</v>
      </c>
      <c r="DJ89" s="183"/>
      <c r="DK89" s="185"/>
    </row>
    <row r="90" spans="1:115" ht="33" hidden="1" customHeight="1" x14ac:dyDescent="0.25">
      <c r="A90" s="208"/>
      <c r="B90" s="194" t="s">
        <v>265</v>
      </c>
      <c r="C90" s="32" t="s">
        <v>266</v>
      </c>
      <c r="D90" s="22" t="s">
        <v>267</v>
      </c>
      <c r="E90" s="23">
        <v>520</v>
      </c>
      <c r="F90" s="71" t="s">
        <v>109</v>
      </c>
      <c r="G90" s="25">
        <f t="shared" si="79"/>
        <v>6000000</v>
      </c>
      <c r="H90" s="33"/>
      <c r="I90" s="25">
        <v>6000000</v>
      </c>
      <c r="J90" s="25"/>
      <c r="K90" s="60"/>
      <c r="L90" s="33"/>
      <c r="M90" s="33"/>
      <c r="N90" s="33"/>
      <c r="O90" s="33"/>
      <c r="P90" s="33"/>
      <c r="Q90" s="28"/>
      <c r="R90" s="33"/>
      <c r="S90" s="48"/>
      <c r="T90" s="25"/>
      <c r="U90" s="25"/>
      <c r="V90" s="25"/>
      <c r="W90" s="25"/>
      <c r="X90" s="25"/>
      <c r="Y90" s="25"/>
      <c r="Z90" s="25"/>
      <c r="AA90" s="26">
        <f t="shared" si="96"/>
        <v>0</v>
      </c>
      <c r="AB90" s="25">
        <f t="shared" si="80"/>
        <v>0</v>
      </c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6">
        <f t="shared" si="94"/>
        <v>1</v>
      </c>
      <c r="AW90" s="25">
        <f t="shared" si="81"/>
        <v>6000000</v>
      </c>
      <c r="AX90" s="25">
        <f t="shared" si="82"/>
        <v>0</v>
      </c>
      <c r="AY90" s="25">
        <f t="shared" si="82"/>
        <v>6000000</v>
      </c>
      <c r="AZ90" s="25">
        <f t="shared" si="82"/>
        <v>0</v>
      </c>
      <c r="BA90" s="25">
        <f t="shared" si="99"/>
        <v>0</v>
      </c>
      <c r="BB90" s="25">
        <f t="shared" si="99"/>
        <v>0</v>
      </c>
      <c r="BC90" s="25">
        <f t="shared" si="99"/>
        <v>0</v>
      </c>
      <c r="BD90" s="58">
        <f t="shared" si="99"/>
        <v>0</v>
      </c>
      <c r="BE90" s="25">
        <f t="shared" si="99"/>
        <v>0</v>
      </c>
      <c r="BF90" s="25">
        <f t="shared" si="99"/>
        <v>0</v>
      </c>
      <c r="BG90" s="25">
        <f t="shared" si="99"/>
        <v>0</v>
      </c>
      <c r="BH90" s="25">
        <f t="shared" si="99"/>
        <v>0</v>
      </c>
      <c r="BI90" s="25">
        <f t="shared" si="99"/>
        <v>0</v>
      </c>
      <c r="BJ90" s="25">
        <f t="shared" si="99"/>
        <v>0</v>
      </c>
      <c r="BK90" s="25">
        <f t="shared" si="99"/>
        <v>0</v>
      </c>
      <c r="BL90" s="25">
        <f t="shared" si="99"/>
        <v>0</v>
      </c>
      <c r="BM90" s="25"/>
      <c r="BN90" s="25"/>
      <c r="BO90" s="25">
        <f t="shared" si="84"/>
        <v>0</v>
      </c>
      <c r="BP90" s="25">
        <f t="shared" si="100"/>
        <v>0</v>
      </c>
      <c r="BQ90" s="26">
        <f t="shared" si="95"/>
        <v>0</v>
      </c>
      <c r="BR90" s="25">
        <f t="shared" si="86"/>
        <v>0</v>
      </c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61">
        <f t="shared" si="87"/>
        <v>1</v>
      </c>
      <c r="CL90" s="25">
        <f t="shared" si="88"/>
        <v>6000000</v>
      </c>
      <c r="CM90" s="25">
        <f t="shared" si="104"/>
        <v>0</v>
      </c>
      <c r="CN90" s="58">
        <f t="shared" si="104"/>
        <v>6000000</v>
      </c>
      <c r="CO90" s="25">
        <f t="shared" si="104"/>
        <v>0</v>
      </c>
      <c r="CP90" s="25">
        <f t="shared" si="104"/>
        <v>0</v>
      </c>
      <c r="CQ90" s="58">
        <f t="shared" si="104"/>
        <v>0</v>
      </c>
      <c r="CR90" s="25">
        <f t="shared" si="104"/>
        <v>0</v>
      </c>
      <c r="CS90" s="58">
        <f t="shared" si="107"/>
        <v>0</v>
      </c>
      <c r="CT90" s="58">
        <f t="shared" si="107"/>
        <v>0</v>
      </c>
      <c r="CU90" s="25">
        <f t="shared" si="107"/>
        <v>0</v>
      </c>
      <c r="CV90" s="58">
        <f t="shared" si="91"/>
        <v>0</v>
      </c>
      <c r="CW90" s="25">
        <f t="shared" si="91"/>
        <v>0</v>
      </c>
      <c r="CX90" s="25">
        <f t="shared" ref="CX90:CZ92" si="108">+T90-CD90</f>
        <v>0</v>
      </c>
      <c r="CY90" s="25">
        <f t="shared" si="108"/>
        <v>0</v>
      </c>
      <c r="CZ90" s="25">
        <f t="shared" si="108"/>
        <v>0</v>
      </c>
      <c r="DA90" s="25"/>
      <c r="DB90" s="25">
        <f>+X90-CH90</f>
        <v>0</v>
      </c>
      <c r="DC90" s="58">
        <f>Y90-CI90</f>
        <v>0</v>
      </c>
      <c r="DD90" s="25">
        <f>+Z90-CJ90</f>
        <v>0</v>
      </c>
      <c r="DF90" s="177"/>
      <c r="DG90" s="177"/>
      <c r="DH90" s="184">
        <v>6000000</v>
      </c>
      <c r="DI90" s="184">
        <v>0</v>
      </c>
      <c r="DJ90" s="183"/>
      <c r="DK90" s="177"/>
    </row>
    <row r="91" spans="1:115" ht="50.25" hidden="1" customHeight="1" x14ac:dyDescent="0.25">
      <c r="A91" s="208"/>
      <c r="B91" s="195"/>
      <c r="C91" s="32" t="s">
        <v>268</v>
      </c>
      <c r="D91" s="22" t="s">
        <v>269</v>
      </c>
      <c r="E91" s="23">
        <v>520</v>
      </c>
      <c r="F91" s="71" t="s">
        <v>109</v>
      </c>
      <c r="G91" s="25">
        <f t="shared" si="79"/>
        <v>6000000</v>
      </c>
      <c r="H91" s="33"/>
      <c r="I91" s="25">
        <v>6000000</v>
      </c>
      <c r="J91" s="25"/>
      <c r="K91" s="60"/>
      <c r="L91" s="33"/>
      <c r="M91" s="33"/>
      <c r="N91" s="33"/>
      <c r="O91" s="33"/>
      <c r="P91" s="33"/>
      <c r="Q91" s="28"/>
      <c r="R91" s="33"/>
      <c r="S91" s="48"/>
      <c r="T91" s="25"/>
      <c r="U91" s="25"/>
      <c r="V91" s="25"/>
      <c r="W91" s="25"/>
      <c r="X91" s="25"/>
      <c r="Y91" s="25"/>
      <c r="Z91" s="25"/>
      <c r="AA91" s="26">
        <f t="shared" si="96"/>
        <v>0</v>
      </c>
      <c r="AB91" s="25">
        <f t="shared" si="80"/>
        <v>0</v>
      </c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6">
        <f t="shared" si="94"/>
        <v>1</v>
      </c>
      <c r="AW91" s="25">
        <f t="shared" si="81"/>
        <v>6000000</v>
      </c>
      <c r="AX91" s="25">
        <f t="shared" si="82"/>
        <v>0</v>
      </c>
      <c r="AY91" s="25">
        <f t="shared" si="82"/>
        <v>6000000</v>
      </c>
      <c r="AZ91" s="25">
        <f t="shared" si="82"/>
        <v>0</v>
      </c>
      <c r="BA91" s="25">
        <f t="shared" ref="BA91:BL94" si="109">+K91-AF91</f>
        <v>0</v>
      </c>
      <c r="BB91" s="25">
        <f t="shared" si="109"/>
        <v>0</v>
      </c>
      <c r="BC91" s="25">
        <f t="shared" si="109"/>
        <v>0</v>
      </c>
      <c r="BD91" s="58">
        <f t="shared" si="109"/>
        <v>0</v>
      </c>
      <c r="BE91" s="25">
        <f t="shared" si="109"/>
        <v>0</v>
      </c>
      <c r="BF91" s="25">
        <f t="shared" si="109"/>
        <v>0</v>
      </c>
      <c r="BG91" s="25">
        <f t="shared" si="109"/>
        <v>0</v>
      </c>
      <c r="BH91" s="25">
        <f t="shared" si="109"/>
        <v>0</v>
      </c>
      <c r="BI91" s="25">
        <f t="shared" si="109"/>
        <v>0</v>
      </c>
      <c r="BJ91" s="25">
        <f t="shared" si="109"/>
        <v>0</v>
      </c>
      <c r="BK91" s="25">
        <f t="shared" si="109"/>
        <v>0</v>
      </c>
      <c r="BL91" s="25">
        <f t="shared" si="109"/>
        <v>0</v>
      </c>
      <c r="BM91" s="25"/>
      <c r="BN91" s="25"/>
      <c r="BO91" s="25">
        <f t="shared" si="84"/>
        <v>0</v>
      </c>
      <c r="BP91" s="25">
        <f t="shared" si="100"/>
        <v>0</v>
      </c>
      <c r="BQ91" s="26">
        <f t="shared" si="95"/>
        <v>0</v>
      </c>
      <c r="BR91" s="25">
        <f t="shared" si="86"/>
        <v>0</v>
      </c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61">
        <f t="shared" si="87"/>
        <v>1</v>
      </c>
      <c r="CL91" s="25">
        <f t="shared" si="88"/>
        <v>6000000</v>
      </c>
      <c r="CM91" s="25">
        <f t="shared" si="104"/>
        <v>0</v>
      </c>
      <c r="CN91" s="58">
        <f t="shared" si="104"/>
        <v>6000000</v>
      </c>
      <c r="CO91" s="25">
        <f t="shared" si="104"/>
        <v>0</v>
      </c>
      <c r="CP91" s="25">
        <f t="shared" si="104"/>
        <v>0</v>
      </c>
      <c r="CQ91" s="58">
        <f t="shared" si="104"/>
        <v>0</v>
      </c>
      <c r="CR91" s="25">
        <f t="shared" si="104"/>
        <v>0</v>
      </c>
      <c r="CS91" s="58">
        <f t="shared" si="107"/>
        <v>0</v>
      </c>
      <c r="CT91" s="58">
        <f t="shared" si="107"/>
        <v>0</v>
      </c>
      <c r="CU91" s="25">
        <f t="shared" si="107"/>
        <v>0</v>
      </c>
      <c r="CV91" s="58">
        <f t="shared" si="91"/>
        <v>0</v>
      </c>
      <c r="CW91" s="25">
        <f t="shared" si="91"/>
        <v>0</v>
      </c>
      <c r="CX91" s="25">
        <f t="shared" si="108"/>
        <v>0</v>
      </c>
      <c r="CY91" s="25">
        <f t="shared" si="108"/>
        <v>0</v>
      </c>
      <c r="CZ91" s="25">
        <f t="shared" si="108"/>
        <v>0</v>
      </c>
      <c r="DA91" s="25"/>
      <c r="DB91" s="25">
        <f>+X91-CH91</f>
        <v>0</v>
      </c>
      <c r="DC91" s="58">
        <f>Y91-CI91</f>
        <v>0</v>
      </c>
      <c r="DD91" s="25">
        <f>+Z91-CJ91</f>
        <v>0</v>
      </c>
      <c r="DF91" s="177"/>
      <c r="DG91" s="177"/>
      <c r="DH91" s="184">
        <v>6000000</v>
      </c>
      <c r="DI91" s="184">
        <v>0</v>
      </c>
      <c r="DJ91" s="183"/>
      <c r="DK91" s="177"/>
    </row>
    <row r="92" spans="1:115" ht="28.5" hidden="1" customHeight="1" x14ac:dyDescent="0.25">
      <c r="A92" s="208"/>
      <c r="B92" s="195"/>
      <c r="C92" s="32" t="s">
        <v>270</v>
      </c>
      <c r="D92" s="22" t="s">
        <v>271</v>
      </c>
      <c r="E92" s="23">
        <v>520</v>
      </c>
      <c r="F92" s="71" t="s">
        <v>109</v>
      </c>
      <c r="G92" s="25">
        <f t="shared" si="79"/>
        <v>200000000</v>
      </c>
      <c r="H92" s="33"/>
      <c r="I92" s="25">
        <v>200000000</v>
      </c>
      <c r="J92" s="33"/>
      <c r="K92" s="60"/>
      <c r="L92" s="33"/>
      <c r="M92" s="33"/>
      <c r="N92" s="33"/>
      <c r="O92" s="33"/>
      <c r="P92" s="33"/>
      <c r="Q92" s="28"/>
      <c r="R92" s="33"/>
      <c r="S92" s="60"/>
      <c r="T92" s="25"/>
      <c r="U92" s="25"/>
      <c r="V92" s="25"/>
      <c r="W92" s="25"/>
      <c r="X92" s="25"/>
      <c r="Y92" s="25"/>
      <c r="Z92" s="25"/>
      <c r="AA92" s="26">
        <f t="shared" si="96"/>
        <v>0.54979135000000001</v>
      </c>
      <c r="AB92" s="25">
        <f t="shared" si="80"/>
        <v>109958270</v>
      </c>
      <c r="AC92" s="25"/>
      <c r="AD92" s="25">
        <f>+'[1]ENERO 2017'!$K$859</f>
        <v>109958270</v>
      </c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6">
        <f t="shared" si="94"/>
        <v>0.45020864999999999</v>
      </c>
      <c r="AW92" s="25">
        <f t="shared" si="81"/>
        <v>90041730</v>
      </c>
      <c r="AX92" s="25">
        <f t="shared" si="82"/>
        <v>0</v>
      </c>
      <c r="AY92" s="25">
        <f t="shared" si="82"/>
        <v>90041730</v>
      </c>
      <c r="AZ92" s="25">
        <f t="shared" si="82"/>
        <v>0</v>
      </c>
      <c r="BA92" s="25">
        <f t="shared" si="109"/>
        <v>0</v>
      </c>
      <c r="BB92" s="25">
        <f t="shared" si="109"/>
        <v>0</v>
      </c>
      <c r="BC92" s="25">
        <f t="shared" si="109"/>
        <v>0</v>
      </c>
      <c r="BD92" s="58">
        <f t="shared" si="109"/>
        <v>0</v>
      </c>
      <c r="BE92" s="25">
        <f t="shared" si="109"/>
        <v>0</v>
      </c>
      <c r="BF92" s="25">
        <f t="shared" si="109"/>
        <v>0</v>
      </c>
      <c r="BG92" s="25">
        <f t="shared" si="109"/>
        <v>0</v>
      </c>
      <c r="BH92" s="25">
        <f t="shared" si="109"/>
        <v>0</v>
      </c>
      <c r="BI92" s="25">
        <f t="shared" si="109"/>
        <v>0</v>
      </c>
      <c r="BJ92" s="25">
        <f t="shared" si="109"/>
        <v>0</v>
      </c>
      <c r="BK92" s="25">
        <f t="shared" si="109"/>
        <v>0</v>
      </c>
      <c r="BL92" s="25">
        <f t="shared" si="109"/>
        <v>0</v>
      </c>
      <c r="BM92" s="25"/>
      <c r="BN92" s="25"/>
      <c r="BO92" s="25">
        <f t="shared" si="84"/>
        <v>0</v>
      </c>
      <c r="BP92" s="25">
        <f t="shared" si="100"/>
        <v>0</v>
      </c>
      <c r="BQ92" s="26">
        <f t="shared" si="95"/>
        <v>0.41883357500000001</v>
      </c>
      <c r="BR92" s="25">
        <f t="shared" si="86"/>
        <v>83766715</v>
      </c>
      <c r="BS92" s="25"/>
      <c r="BT92" s="25">
        <f>+'[1]ENERO 2017'!$H$857</f>
        <v>83766715</v>
      </c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61">
        <f t="shared" si="87"/>
        <v>0.58116642499999993</v>
      </c>
      <c r="CL92" s="25">
        <f t="shared" si="88"/>
        <v>116233285</v>
      </c>
      <c r="CM92" s="25">
        <f t="shared" si="104"/>
        <v>0</v>
      </c>
      <c r="CN92" s="58">
        <f t="shared" si="104"/>
        <v>116233285</v>
      </c>
      <c r="CO92" s="25">
        <f t="shared" si="104"/>
        <v>0</v>
      </c>
      <c r="CP92" s="25">
        <f t="shared" si="104"/>
        <v>0</v>
      </c>
      <c r="CQ92" s="58">
        <f t="shared" si="104"/>
        <v>0</v>
      </c>
      <c r="CR92" s="25">
        <f t="shared" si="104"/>
        <v>0</v>
      </c>
      <c r="CS92" s="58">
        <f t="shared" si="107"/>
        <v>0</v>
      </c>
      <c r="CT92" s="58">
        <f t="shared" si="107"/>
        <v>0</v>
      </c>
      <c r="CU92" s="25">
        <f t="shared" si="107"/>
        <v>0</v>
      </c>
      <c r="CV92" s="58">
        <f t="shared" si="91"/>
        <v>0</v>
      </c>
      <c r="CW92" s="25">
        <f t="shared" si="91"/>
        <v>0</v>
      </c>
      <c r="CX92" s="25">
        <f t="shared" si="108"/>
        <v>0</v>
      </c>
      <c r="CY92" s="25">
        <f t="shared" si="108"/>
        <v>0</v>
      </c>
      <c r="CZ92" s="25">
        <f t="shared" si="108"/>
        <v>0</v>
      </c>
      <c r="DA92" s="25"/>
      <c r="DB92" s="25">
        <f>+X92-CH92</f>
        <v>0</v>
      </c>
      <c r="DC92" s="58">
        <f>Y92-CI92</f>
        <v>0</v>
      </c>
      <c r="DD92" s="25">
        <f>+Z92-CJ92</f>
        <v>0</v>
      </c>
      <c r="DF92" s="177"/>
      <c r="DG92" s="177"/>
      <c r="DH92" s="184">
        <v>200000000</v>
      </c>
      <c r="DI92" s="184">
        <v>83766715</v>
      </c>
      <c r="DJ92" s="183"/>
      <c r="DK92" s="177"/>
    </row>
    <row r="93" spans="1:115" ht="59.25" hidden="1" customHeight="1" x14ac:dyDescent="0.25">
      <c r="A93" s="208"/>
      <c r="B93" s="195"/>
      <c r="C93" s="73" t="s">
        <v>272</v>
      </c>
      <c r="D93" s="22" t="s">
        <v>273</v>
      </c>
      <c r="E93" s="23">
        <v>520</v>
      </c>
      <c r="F93" s="71" t="s">
        <v>274</v>
      </c>
      <c r="G93" s="25">
        <f t="shared" si="79"/>
        <v>22029791</v>
      </c>
      <c r="H93" s="74"/>
      <c r="I93" s="25"/>
      <c r="J93" s="74"/>
      <c r="K93" s="60"/>
      <c r="L93" s="74"/>
      <c r="M93" s="74"/>
      <c r="N93" s="74"/>
      <c r="O93" s="74"/>
      <c r="P93" s="74"/>
      <c r="Q93" s="75"/>
      <c r="R93" s="74"/>
      <c r="S93" s="60"/>
      <c r="T93" s="39"/>
      <c r="U93" s="39"/>
      <c r="V93" s="39"/>
      <c r="W93" s="39"/>
      <c r="X93" s="39"/>
      <c r="Y93" s="39"/>
      <c r="Z93" s="39">
        <v>22029791</v>
      </c>
      <c r="AA93" s="26">
        <f t="shared" si="96"/>
        <v>0</v>
      </c>
      <c r="AB93" s="25">
        <f t="shared" si="80"/>
        <v>0</v>
      </c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26">
        <f t="shared" si="94"/>
        <v>1</v>
      </c>
      <c r="AW93" s="25">
        <f t="shared" si="81"/>
        <v>22029791</v>
      </c>
      <c r="AX93" s="25">
        <f t="shared" si="82"/>
        <v>0</v>
      </c>
      <c r="AY93" s="25">
        <f t="shared" si="82"/>
        <v>0</v>
      </c>
      <c r="AZ93" s="25">
        <f t="shared" si="82"/>
        <v>0</v>
      </c>
      <c r="BA93" s="25">
        <f t="shared" si="109"/>
        <v>0</v>
      </c>
      <c r="BB93" s="25">
        <f t="shared" si="109"/>
        <v>0</v>
      </c>
      <c r="BC93" s="25">
        <f t="shared" si="109"/>
        <v>0</v>
      </c>
      <c r="BD93" s="58">
        <f t="shared" si="109"/>
        <v>0</v>
      </c>
      <c r="BE93" s="25">
        <f t="shared" si="109"/>
        <v>0</v>
      </c>
      <c r="BF93" s="25">
        <f t="shared" si="109"/>
        <v>0</v>
      </c>
      <c r="BG93" s="25">
        <f t="shared" si="109"/>
        <v>0</v>
      </c>
      <c r="BH93" s="25">
        <f t="shared" si="109"/>
        <v>0</v>
      </c>
      <c r="BI93" s="25">
        <f t="shared" si="109"/>
        <v>0</v>
      </c>
      <c r="BJ93" s="25">
        <f t="shared" si="109"/>
        <v>0</v>
      </c>
      <c r="BK93" s="25">
        <f t="shared" si="109"/>
        <v>0</v>
      </c>
      <c r="BL93" s="25">
        <f t="shared" si="109"/>
        <v>0</v>
      </c>
      <c r="BM93" s="25"/>
      <c r="BN93" s="25">
        <f>+X93-AS93</f>
        <v>0</v>
      </c>
      <c r="BO93" s="25">
        <f t="shared" si="84"/>
        <v>0</v>
      </c>
      <c r="BP93" s="25">
        <f t="shared" si="100"/>
        <v>22029791</v>
      </c>
      <c r="BQ93" s="26">
        <f t="shared" si="95"/>
        <v>0</v>
      </c>
      <c r="BR93" s="25">
        <f t="shared" si="86"/>
        <v>0</v>
      </c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61">
        <f t="shared" si="87"/>
        <v>1</v>
      </c>
      <c r="CL93" s="25">
        <f t="shared" si="88"/>
        <v>22029791</v>
      </c>
      <c r="CM93" s="25">
        <f t="shared" si="104"/>
        <v>0</v>
      </c>
      <c r="CN93" s="58">
        <f t="shared" si="104"/>
        <v>0</v>
      </c>
      <c r="CO93" s="25">
        <f t="shared" si="104"/>
        <v>0</v>
      </c>
      <c r="CP93" s="25">
        <f t="shared" si="104"/>
        <v>0</v>
      </c>
      <c r="CQ93" s="58">
        <f t="shared" si="104"/>
        <v>0</v>
      </c>
      <c r="CR93" s="25">
        <f t="shared" si="104"/>
        <v>0</v>
      </c>
      <c r="CS93" s="58">
        <f t="shared" si="107"/>
        <v>0</v>
      </c>
      <c r="CT93" s="58">
        <f t="shared" si="107"/>
        <v>0</v>
      </c>
      <c r="CU93" s="25">
        <f t="shared" si="107"/>
        <v>0</v>
      </c>
      <c r="CV93" s="58">
        <f t="shared" si="91"/>
        <v>0</v>
      </c>
      <c r="CW93" s="58">
        <f t="shared" si="91"/>
        <v>0</v>
      </c>
      <c r="CX93" s="58">
        <f>T93-CD93</f>
        <v>0</v>
      </c>
      <c r="CY93" s="58">
        <f>U93-CE93</f>
        <v>0</v>
      </c>
      <c r="CZ93" s="58">
        <f>V93-CF93</f>
        <v>0</v>
      </c>
      <c r="DA93" s="58"/>
      <c r="DB93" s="58">
        <f>X93-CH93</f>
        <v>0</v>
      </c>
      <c r="DC93" s="58">
        <f>Y93-CI93</f>
        <v>0</v>
      </c>
      <c r="DD93" s="58">
        <f>Z93-CJ93</f>
        <v>22029791</v>
      </c>
      <c r="DF93" s="177"/>
      <c r="DG93" s="177"/>
      <c r="DH93" s="184">
        <v>22029791</v>
      </c>
      <c r="DI93" s="184">
        <v>0</v>
      </c>
      <c r="DJ93" s="183"/>
      <c r="DK93" s="177"/>
    </row>
    <row r="94" spans="1:115" ht="62.25" hidden="1" customHeight="1" x14ac:dyDescent="0.25">
      <c r="A94" s="212"/>
      <c r="B94" s="196"/>
      <c r="C94" s="21" t="s">
        <v>275</v>
      </c>
      <c r="D94" s="22"/>
      <c r="E94" s="23">
        <v>520</v>
      </c>
      <c r="F94" s="24" t="s">
        <v>276</v>
      </c>
      <c r="G94" s="25">
        <f t="shared" si="79"/>
        <v>0</v>
      </c>
      <c r="H94" s="74"/>
      <c r="I94" s="25"/>
      <c r="J94" s="74"/>
      <c r="K94" s="74"/>
      <c r="L94" s="74"/>
      <c r="M94" s="74"/>
      <c r="N94" s="74"/>
      <c r="O94" s="74"/>
      <c r="P94" s="74"/>
      <c r="Q94" s="75"/>
      <c r="R94" s="74"/>
      <c r="S94" s="60"/>
      <c r="T94" s="39"/>
      <c r="U94" s="39"/>
      <c r="V94" s="39"/>
      <c r="W94" s="39"/>
      <c r="X94" s="39"/>
      <c r="Y94" s="39"/>
      <c r="Z94" s="39"/>
      <c r="AA94" s="26" t="e">
        <f t="shared" si="96"/>
        <v>#DIV/0!</v>
      </c>
      <c r="AB94" s="25">
        <f t="shared" si="80"/>
        <v>0</v>
      </c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26" t="e">
        <f t="shared" si="94"/>
        <v>#DIV/0!</v>
      </c>
      <c r="AW94" s="25">
        <f t="shared" si="81"/>
        <v>0</v>
      </c>
      <c r="AX94" s="25">
        <f t="shared" si="82"/>
        <v>0</v>
      </c>
      <c r="AY94" s="25">
        <f t="shared" si="82"/>
        <v>0</v>
      </c>
      <c r="AZ94" s="25">
        <f t="shared" si="82"/>
        <v>0</v>
      </c>
      <c r="BA94" s="25">
        <f t="shared" si="109"/>
        <v>0</v>
      </c>
      <c r="BB94" s="25">
        <f t="shared" si="109"/>
        <v>0</v>
      </c>
      <c r="BC94" s="25">
        <f t="shared" si="109"/>
        <v>0</v>
      </c>
      <c r="BD94" s="58">
        <f t="shared" si="109"/>
        <v>0</v>
      </c>
      <c r="BE94" s="25">
        <f t="shared" si="109"/>
        <v>0</v>
      </c>
      <c r="BF94" s="25">
        <f t="shared" si="109"/>
        <v>0</v>
      </c>
      <c r="BG94" s="25">
        <f t="shared" si="109"/>
        <v>0</v>
      </c>
      <c r="BH94" s="25">
        <f t="shared" si="109"/>
        <v>0</v>
      </c>
      <c r="BI94" s="25">
        <f t="shared" si="109"/>
        <v>0</v>
      </c>
      <c r="BJ94" s="25">
        <f t="shared" si="109"/>
        <v>0</v>
      </c>
      <c r="BK94" s="25">
        <f t="shared" si="109"/>
        <v>0</v>
      </c>
      <c r="BL94" s="25">
        <f t="shared" si="109"/>
        <v>0</v>
      </c>
      <c r="BM94" s="25"/>
      <c r="BN94" s="25">
        <f>+X94-AS94</f>
        <v>0</v>
      </c>
      <c r="BO94" s="25">
        <f t="shared" si="84"/>
        <v>0</v>
      </c>
      <c r="BP94" s="25">
        <f t="shared" si="100"/>
        <v>0</v>
      </c>
      <c r="BQ94" s="26" t="e">
        <f t="shared" si="95"/>
        <v>#DIV/0!</v>
      </c>
      <c r="BR94" s="25">
        <f t="shared" si="86"/>
        <v>0</v>
      </c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61" t="e">
        <f t="shared" si="87"/>
        <v>#DIV/0!</v>
      </c>
      <c r="CL94" s="25">
        <f t="shared" si="88"/>
        <v>0</v>
      </c>
      <c r="CM94" s="25">
        <f t="shared" si="104"/>
        <v>0</v>
      </c>
      <c r="CN94" s="58">
        <f t="shared" si="104"/>
        <v>0</v>
      </c>
      <c r="CO94" s="25">
        <f t="shared" si="104"/>
        <v>0</v>
      </c>
      <c r="CP94" s="25">
        <f t="shared" si="104"/>
        <v>0</v>
      </c>
      <c r="CQ94" s="58">
        <f t="shared" si="104"/>
        <v>0</v>
      </c>
      <c r="CR94" s="25">
        <f t="shared" si="104"/>
        <v>0</v>
      </c>
      <c r="CS94" s="58">
        <f t="shared" si="107"/>
        <v>0</v>
      </c>
      <c r="CT94" s="58">
        <f t="shared" si="107"/>
        <v>0</v>
      </c>
      <c r="CU94" s="25">
        <f t="shared" si="107"/>
        <v>0</v>
      </c>
      <c r="CV94" s="25">
        <f>+Q94-CB94</f>
        <v>0</v>
      </c>
      <c r="CW94" s="25">
        <f>+R94-CC94</f>
        <v>0</v>
      </c>
      <c r="CX94" s="25">
        <f>+T94-CD94</f>
        <v>0</v>
      </c>
      <c r="CY94" s="25">
        <f>+U94-CE94</f>
        <v>0</v>
      </c>
      <c r="CZ94" s="25">
        <f>+V94-CF94</f>
        <v>0</v>
      </c>
      <c r="DA94" s="25"/>
      <c r="DB94" s="25">
        <f>+X94-CH94</f>
        <v>0</v>
      </c>
      <c r="DC94" s="25">
        <f>+Y94-CI94</f>
        <v>0</v>
      </c>
      <c r="DD94" s="25">
        <f>+Z94-CJ94</f>
        <v>0</v>
      </c>
      <c r="DF94" s="177"/>
      <c r="DG94" s="177"/>
      <c r="DH94" s="184">
        <v>0</v>
      </c>
      <c r="DI94" s="184">
        <v>0</v>
      </c>
      <c r="DJ94" s="183"/>
      <c r="DK94" s="177"/>
    </row>
    <row r="95" spans="1:115" s="46" customFormat="1" ht="20.25" customHeight="1" thickTop="1" thickBot="1" x14ac:dyDescent="0.3">
      <c r="A95" s="76"/>
      <c r="B95" s="263" t="s">
        <v>277</v>
      </c>
      <c r="C95" s="264"/>
      <c r="D95" s="264"/>
      <c r="E95" s="264"/>
      <c r="F95" s="271"/>
      <c r="G95" s="65">
        <f>SUM(G63:G94)</f>
        <v>2058441640</v>
      </c>
      <c r="H95" s="65">
        <f>SUM(H63:H94)</f>
        <v>0</v>
      </c>
      <c r="I95" s="65">
        <f>SUM(I63:I94)</f>
        <v>422000000</v>
      </c>
      <c r="J95" s="65">
        <f>SUM(J63:J92)</f>
        <v>0</v>
      </c>
      <c r="K95" s="65">
        <f t="shared" ref="K95:Z95" si="110">SUM(K63:K94)</f>
        <v>0</v>
      </c>
      <c r="L95" s="65">
        <f t="shared" si="110"/>
        <v>0</v>
      </c>
      <c r="M95" s="65">
        <f t="shared" si="110"/>
        <v>0</v>
      </c>
      <c r="N95" s="65">
        <f t="shared" si="110"/>
        <v>0</v>
      </c>
      <c r="O95" s="65">
        <f t="shared" si="110"/>
        <v>0</v>
      </c>
      <c r="P95" s="65">
        <f t="shared" si="110"/>
        <v>0</v>
      </c>
      <c r="Q95" s="65">
        <f t="shared" si="110"/>
        <v>0</v>
      </c>
      <c r="R95" s="65">
        <f t="shared" si="110"/>
        <v>1000000000</v>
      </c>
      <c r="S95" s="65">
        <f t="shared" si="110"/>
        <v>0</v>
      </c>
      <c r="T95" s="65">
        <f t="shared" si="110"/>
        <v>0</v>
      </c>
      <c r="U95" s="65">
        <f t="shared" si="110"/>
        <v>220084973</v>
      </c>
      <c r="V95" s="65">
        <f t="shared" si="110"/>
        <v>0</v>
      </c>
      <c r="W95" s="65">
        <f t="shared" si="110"/>
        <v>0</v>
      </c>
      <c r="X95" s="65">
        <f t="shared" si="110"/>
        <v>0</v>
      </c>
      <c r="Y95" s="65">
        <f t="shared" si="110"/>
        <v>0</v>
      </c>
      <c r="Z95" s="65">
        <f t="shared" si="110"/>
        <v>416356667</v>
      </c>
      <c r="AA95" s="43">
        <f t="shared" si="96"/>
        <v>0.23294388030354846</v>
      </c>
      <c r="AB95" s="65">
        <f>SUM(AB63:AB94)</f>
        <v>479501383</v>
      </c>
      <c r="AC95" s="65">
        <f t="shared" ref="AC95:AU95" si="111">SUM(AC63:AC94)</f>
        <v>0</v>
      </c>
      <c r="AD95" s="65">
        <f t="shared" si="111"/>
        <v>219988789</v>
      </c>
      <c r="AE95" s="65">
        <f t="shared" si="111"/>
        <v>0</v>
      </c>
      <c r="AF95" s="65">
        <f t="shared" si="111"/>
        <v>0</v>
      </c>
      <c r="AG95" s="65">
        <f t="shared" si="111"/>
        <v>0</v>
      </c>
      <c r="AH95" s="65">
        <f t="shared" si="111"/>
        <v>0</v>
      </c>
      <c r="AI95" s="65">
        <f t="shared" si="111"/>
        <v>0</v>
      </c>
      <c r="AJ95" s="65">
        <f t="shared" si="111"/>
        <v>0</v>
      </c>
      <c r="AK95" s="65">
        <f t="shared" si="111"/>
        <v>0</v>
      </c>
      <c r="AL95" s="65">
        <f t="shared" si="111"/>
        <v>0</v>
      </c>
      <c r="AM95" s="65">
        <f t="shared" si="111"/>
        <v>0</v>
      </c>
      <c r="AN95" s="65">
        <f t="shared" si="111"/>
        <v>26583922</v>
      </c>
      <c r="AO95" s="65">
        <f t="shared" si="111"/>
        <v>0</v>
      </c>
      <c r="AP95" s="65">
        <f t="shared" si="111"/>
        <v>0</v>
      </c>
      <c r="AQ95" s="65">
        <f t="shared" si="111"/>
        <v>0</v>
      </c>
      <c r="AR95" s="65">
        <f t="shared" si="111"/>
        <v>0</v>
      </c>
      <c r="AS95" s="65">
        <f t="shared" si="111"/>
        <v>0</v>
      </c>
      <c r="AT95" s="65">
        <f t="shared" si="111"/>
        <v>0</v>
      </c>
      <c r="AU95" s="65">
        <f t="shared" si="111"/>
        <v>232928672</v>
      </c>
      <c r="AV95" s="43">
        <f t="shared" si="94"/>
        <v>0.7670561196964516</v>
      </c>
      <c r="AW95" s="65">
        <f>SUM(AW63:AW94)</f>
        <v>1578940257</v>
      </c>
      <c r="AX95" s="65">
        <f t="shared" ref="AX95:BP95" si="112">SUM(AX63:AX94)</f>
        <v>0</v>
      </c>
      <c r="AY95" s="65">
        <f t="shared" si="112"/>
        <v>202011211</v>
      </c>
      <c r="AZ95" s="65">
        <f t="shared" si="112"/>
        <v>0</v>
      </c>
      <c r="BA95" s="65">
        <f t="shared" si="112"/>
        <v>0</v>
      </c>
      <c r="BB95" s="65">
        <f t="shared" si="112"/>
        <v>0</v>
      </c>
      <c r="BC95" s="65">
        <f t="shared" si="112"/>
        <v>0</v>
      </c>
      <c r="BD95" s="65">
        <f t="shared" si="112"/>
        <v>0</v>
      </c>
      <c r="BE95" s="65">
        <f t="shared" si="112"/>
        <v>0</v>
      </c>
      <c r="BF95" s="65">
        <f t="shared" si="112"/>
        <v>0</v>
      </c>
      <c r="BG95" s="65">
        <f t="shared" si="112"/>
        <v>0</v>
      </c>
      <c r="BH95" s="65">
        <f t="shared" si="112"/>
        <v>1000000000</v>
      </c>
      <c r="BI95" s="65">
        <f t="shared" si="112"/>
        <v>-26583922</v>
      </c>
      <c r="BJ95" s="65">
        <f t="shared" si="112"/>
        <v>0</v>
      </c>
      <c r="BK95" s="65">
        <f t="shared" si="112"/>
        <v>220084973</v>
      </c>
      <c r="BL95" s="65">
        <f t="shared" si="112"/>
        <v>0</v>
      </c>
      <c r="BM95" s="65">
        <f t="shared" si="112"/>
        <v>0</v>
      </c>
      <c r="BN95" s="65">
        <f t="shared" si="112"/>
        <v>0</v>
      </c>
      <c r="BO95" s="65">
        <f t="shared" si="112"/>
        <v>0</v>
      </c>
      <c r="BP95" s="65">
        <f t="shared" si="112"/>
        <v>183427995</v>
      </c>
      <c r="BQ95" s="43">
        <f t="shared" si="95"/>
        <v>0.1739649412649853</v>
      </c>
      <c r="BR95" s="65">
        <f t="shared" ref="BR95:CF95" si="113">SUM(BR63:BR94)</f>
        <v>358096679</v>
      </c>
      <c r="BS95" s="65">
        <f t="shared" si="113"/>
        <v>0</v>
      </c>
      <c r="BT95" s="65">
        <f t="shared" si="113"/>
        <v>121690799</v>
      </c>
      <c r="BU95" s="65">
        <f t="shared" si="113"/>
        <v>0</v>
      </c>
      <c r="BV95" s="65">
        <f t="shared" si="113"/>
        <v>0</v>
      </c>
      <c r="BW95" s="65">
        <f t="shared" si="113"/>
        <v>0</v>
      </c>
      <c r="BX95" s="65">
        <f t="shared" si="113"/>
        <v>0</v>
      </c>
      <c r="BY95" s="65">
        <f t="shared" si="113"/>
        <v>0</v>
      </c>
      <c r="BZ95" s="65">
        <f t="shared" si="113"/>
        <v>0</v>
      </c>
      <c r="CA95" s="65">
        <f t="shared" si="113"/>
        <v>0</v>
      </c>
      <c r="CB95" s="65">
        <f t="shared" si="113"/>
        <v>0</v>
      </c>
      <c r="CC95" s="65">
        <f t="shared" si="113"/>
        <v>0</v>
      </c>
      <c r="CD95" s="65">
        <f t="shared" si="113"/>
        <v>0</v>
      </c>
      <c r="CE95" s="65">
        <f t="shared" si="113"/>
        <v>26583922</v>
      </c>
      <c r="CF95" s="65">
        <f t="shared" si="113"/>
        <v>0</v>
      </c>
      <c r="CG95" s="65"/>
      <c r="CH95" s="65">
        <f>SUM(CH63:CH94)</f>
        <v>0</v>
      </c>
      <c r="CI95" s="65">
        <f>SUM(CI63:CI94)</f>
        <v>0</v>
      </c>
      <c r="CJ95" s="65">
        <f>SUM(CJ63:CJ94)</f>
        <v>209821958</v>
      </c>
      <c r="CK95" s="43">
        <f t="shared" si="87"/>
        <v>0.8260350587350147</v>
      </c>
      <c r="CL95" s="65">
        <f t="shared" ref="CL95:DD95" si="114">SUM(CL63:CL94)</f>
        <v>1700344961</v>
      </c>
      <c r="CM95" s="65">
        <f t="shared" si="114"/>
        <v>0</v>
      </c>
      <c r="CN95" s="65">
        <f t="shared" si="114"/>
        <v>300309201</v>
      </c>
      <c r="CO95" s="65">
        <f t="shared" si="114"/>
        <v>0</v>
      </c>
      <c r="CP95" s="65">
        <f t="shared" si="114"/>
        <v>0</v>
      </c>
      <c r="CQ95" s="65">
        <f t="shared" si="114"/>
        <v>0</v>
      </c>
      <c r="CR95" s="65">
        <f t="shared" si="114"/>
        <v>0</v>
      </c>
      <c r="CS95" s="65">
        <f t="shared" si="114"/>
        <v>0</v>
      </c>
      <c r="CT95" s="65">
        <f t="shared" si="114"/>
        <v>0</v>
      </c>
      <c r="CU95" s="65">
        <f t="shared" si="114"/>
        <v>0</v>
      </c>
      <c r="CV95" s="65">
        <f t="shared" si="114"/>
        <v>0</v>
      </c>
      <c r="CW95" s="65">
        <f t="shared" si="114"/>
        <v>1000000000</v>
      </c>
      <c r="CX95" s="65">
        <f t="shared" si="114"/>
        <v>0</v>
      </c>
      <c r="CY95" s="65">
        <f t="shared" si="114"/>
        <v>193501051</v>
      </c>
      <c r="CZ95" s="65">
        <f t="shared" si="114"/>
        <v>0</v>
      </c>
      <c r="DA95" s="65">
        <f t="shared" si="114"/>
        <v>0</v>
      </c>
      <c r="DB95" s="65">
        <f t="shared" si="114"/>
        <v>0</v>
      </c>
      <c r="DC95" s="65">
        <f t="shared" si="114"/>
        <v>0</v>
      </c>
      <c r="DD95" s="65">
        <f t="shared" si="114"/>
        <v>206534709</v>
      </c>
      <c r="DF95" s="180" t="s">
        <v>402</v>
      </c>
      <c r="DG95" s="180"/>
      <c r="DH95" s="182">
        <v>2058441640</v>
      </c>
      <c r="DI95" s="182">
        <v>358096679</v>
      </c>
      <c r="DJ95" s="183">
        <v>0.17399999999999999</v>
      </c>
      <c r="DK95" s="180"/>
    </row>
    <row r="96" spans="1:115" ht="6" hidden="1" customHeight="1" thickTop="1" x14ac:dyDescent="0.25">
      <c r="B96" s="77"/>
      <c r="C96" s="78"/>
      <c r="D96" s="79"/>
      <c r="E96" s="80"/>
      <c r="F96" s="81"/>
      <c r="G96" s="82"/>
      <c r="H96" s="82"/>
      <c r="I96" s="82"/>
      <c r="J96" s="82"/>
      <c r="K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4"/>
      <c r="AB96" s="85"/>
      <c r="AC96" s="85"/>
      <c r="AD96" s="85"/>
      <c r="AE96" s="85"/>
      <c r="AF96" s="86"/>
      <c r="AG96" s="86"/>
      <c r="AH96" s="86"/>
      <c r="AI96" s="86"/>
      <c r="AJ96" s="86"/>
      <c r="AK96" s="86"/>
      <c r="AL96" s="86"/>
      <c r="AM96" s="86"/>
      <c r="AN96" s="86"/>
      <c r="AO96" s="86"/>
      <c r="AP96" s="86"/>
      <c r="AQ96" s="86"/>
      <c r="AR96" s="86"/>
      <c r="AS96" s="86"/>
      <c r="AT96" s="86"/>
      <c r="AU96" s="86"/>
      <c r="AV96" s="87"/>
      <c r="AW96" s="85"/>
      <c r="AX96" s="85"/>
      <c r="AY96" s="85"/>
      <c r="AZ96" s="85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7"/>
      <c r="BR96" s="85"/>
      <c r="BS96" s="85"/>
      <c r="BT96" s="85"/>
      <c r="BU96" s="85"/>
      <c r="BV96" s="86"/>
      <c r="BW96" s="86"/>
      <c r="BX96" s="86"/>
      <c r="BY96" s="86"/>
      <c r="BZ96" s="86"/>
      <c r="CA96" s="86"/>
      <c r="CB96" s="86"/>
      <c r="CC96" s="86"/>
      <c r="CD96" s="86"/>
      <c r="CE96" s="86"/>
      <c r="CF96" s="86"/>
      <c r="CG96" s="86"/>
      <c r="CH96" s="86"/>
      <c r="CI96" s="86"/>
      <c r="CJ96" s="86"/>
      <c r="CK96" s="87"/>
      <c r="CL96" s="85"/>
      <c r="CM96" s="85"/>
      <c r="CN96" s="85"/>
      <c r="CO96" s="85"/>
      <c r="CP96" s="88"/>
      <c r="CQ96" s="88"/>
      <c r="CR96" s="88"/>
      <c r="CS96" s="88"/>
      <c r="CT96" s="88"/>
      <c r="CU96" s="88"/>
      <c r="CV96" s="88"/>
      <c r="CW96" s="88"/>
      <c r="CX96" s="88"/>
      <c r="CY96" s="88"/>
      <c r="CZ96" s="88"/>
      <c r="DA96" s="88"/>
      <c r="DB96" s="88"/>
      <c r="DC96" s="88"/>
      <c r="DD96" s="88"/>
      <c r="DF96" s="180"/>
      <c r="DG96" s="177"/>
      <c r="DH96" s="184"/>
      <c r="DI96" s="184"/>
      <c r="DJ96" s="183"/>
      <c r="DK96" s="177"/>
    </row>
    <row r="97" spans="1:115" s="46" customFormat="1" ht="27.75" hidden="1" customHeight="1" x14ac:dyDescent="0.25">
      <c r="A97" s="216" t="s">
        <v>278</v>
      </c>
      <c r="B97" s="194" t="s">
        <v>279</v>
      </c>
      <c r="C97" s="52" t="s">
        <v>280</v>
      </c>
      <c r="D97" s="22" t="s">
        <v>281</v>
      </c>
      <c r="E97" s="23">
        <v>301</v>
      </c>
      <c r="F97" s="24" t="s">
        <v>282</v>
      </c>
      <c r="G97" s="25">
        <f t="shared" ref="G97:G111" si="115">SUM(H97:Z97)</f>
        <v>95000000</v>
      </c>
      <c r="H97" s="25">
        <v>95000000</v>
      </c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6">
        <f t="shared" ref="AA97:AA130" si="116">+AB97/G97</f>
        <v>1</v>
      </c>
      <c r="AB97" s="25">
        <f t="shared" ref="AB97:AB111" si="117">SUM(AC97:AU97)</f>
        <v>95000000</v>
      </c>
      <c r="AC97" s="25">
        <f>+'[1]ENERO 2017'!$J$148</f>
        <v>95000000</v>
      </c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6">
        <f t="shared" ref="AV97:AV126" si="118">1-AA97</f>
        <v>0</v>
      </c>
      <c r="AW97" s="25">
        <f t="shared" ref="AW97:AW111" si="119">SUM(AX97:BP97)</f>
        <v>0</v>
      </c>
      <c r="AX97" s="25">
        <f t="shared" ref="AX97:BL111" si="120">H97-AC97</f>
        <v>0</v>
      </c>
      <c r="AY97" s="25">
        <f t="shared" si="120"/>
        <v>0</v>
      </c>
      <c r="AZ97" s="25">
        <f t="shared" si="120"/>
        <v>0</v>
      </c>
      <c r="BA97" s="25">
        <f t="shared" ref="BA97:BL103" si="121">+K97-AF97</f>
        <v>0</v>
      </c>
      <c r="BB97" s="25">
        <f t="shared" si="121"/>
        <v>0</v>
      </c>
      <c r="BC97" s="25">
        <f t="shared" si="121"/>
        <v>0</v>
      </c>
      <c r="BD97" s="25">
        <f t="shared" si="121"/>
        <v>0</v>
      </c>
      <c r="BE97" s="25">
        <f t="shared" si="121"/>
        <v>0</v>
      </c>
      <c r="BF97" s="25">
        <f t="shared" si="121"/>
        <v>0</v>
      </c>
      <c r="BG97" s="25">
        <f t="shared" si="121"/>
        <v>0</v>
      </c>
      <c r="BH97" s="25">
        <f t="shared" si="121"/>
        <v>0</v>
      </c>
      <c r="BI97" s="25">
        <f t="shared" si="121"/>
        <v>0</v>
      </c>
      <c r="BJ97" s="25">
        <f t="shared" si="121"/>
        <v>0</v>
      </c>
      <c r="BK97" s="25">
        <f t="shared" si="121"/>
        <v>0</v>
      </c>
      <c r="BL97" s="25">
        <f t="shared" si="121"/>
        <v>0</v>
      </c>
      <c r="BM97" s="25"/>
      <c r="BN97" s="25"/>
      <c r="BO97" s="25">
        <f t="shared" ref="BO97:BO111" si="122">Y97-AT97</f>
        <v>0</v>
      </c>
      <c r="BP97" s="25">
        <f t="shared" ref="BP97:BP103" si="123">+Z97-AU97</f>
        <v>0</v>
      </c>
      <c r="BQ97" s="26">
        <f t="shared" ref="BQ97:BQ127" si="124">+BR97/G97</f>
        <v>0</v>
      </c>
      <c r="BR97" s="25">
        <f t="shared" ref="BR97:BR111" si="125">SUM(BS97:CJ97)</f>
        <v>0</v>
      </c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6">
        <f t="shared" ref="CK97:CK127" si="126">1-BQ97</f>
        <v>1</v>
      </c>
      <c r="CL97" s="25">
        <f t="shared" ref="CL97:CL111" si="127">SUM(CM97:DD97)</f>
        <v>95000000</v>
      </c>
      <c r="CM97" s="25">
        <f t="shared" ref="CM97:CU111" si="128">H97-BS97</f>
        <v>95000000</v>
      </c>
      <c r="CN97" s="25">
        <f t="shared" si="128"/>
        <v>0</v>
      </c>
      <c r="CO97" s="25">
        <f t="shared" si="128"/>
        <v>0</v>
      </c>
      <c r="CP97" s="25">
        <f t="shared" si="128"/>
        <v>0</v>
      </c>
      <c r="CQ97" s="25">
        <f t="shared" si="128"/>
        <v>0</v>
      </c>
      <c r="CR97" s="25">
        <f t="shared" si="128"/>
        <v>0</v>
      </c>
      <c r="CS97" s="25">
        <f t="shared" ref="CS97:CU102" si="129">+N97-BY97</f>
        <v>0</v>
      </c>
      <c r="CT97" s="25">
        <f t="shared" si="129"/>
        <v>0</v>
      </c>
      <c r="CU97" s="25">
        <f t="shared" si="129"/>
        <v>0</v>
      </c>
      <c r="CV97" s="25">
        <f t="shared" ref="CV97:CW111" si="130">Q97-CB97</f>
        <v>0</v>
      </c>
      <c r="CW97" s="25">
        <f t="shared" si="130"/>
        <v>0</v>
      </c>
      <c r="CX97" s="25">
        <f t="shared" ref="CX97:CZ103" si="131">+T97-CD97</f>
        <v>0</v>
      </c>
      <c r="CY97" s="25">
        <f t="shared" si="131"/>
        <v>0</v>
      </c>
      <c r="CZ97" s="25">
        <f t="shared" si="131"/>
        <v>0</v>
      </c>
      <c r="DA97" s="25"/>
      <c r="DB97" s="25">
        <f t="shared" ref="DB97:DD103" si="132">+X97-CH97</f>
        <v>0</v>
      </c>
      <c r="DC97" s="25">
        <f t="shared" si="132"/>
        <v>0</v>
      </c>
      <c r="DD97" s="25">
        <f t="shared" si="132"/>
        <v>0</v>
      </c>
      <c r="DF97" s="180"/>
      <c r="DG97" s="180"/>
      <c r="DH97" s="182">
        <v>95000000</v>
      </c>
      <c r="DI97" s="182">
        <v>0</v>
      </c>
      <c r="DJ97" s="183"/>
      <c r="DK97" s="180"/>
    </row>
    <row r="98" spans="1:115" s="46" customFormat="1" ht="33" hidden="1" customHeight="1" x14ac:dyDescent="0.25">
      <c r="A98" s="216"/>
      <c r="B98" s="195"/>
      <c r="C98" s="52" t="s">
        <v>283</v>
      </c>
      <c r="D98" s="22" t="s">
        <v>284</v>
      </c>
      <c r="E98" s="23">
        <v>301</v>
      </c>
      <c r="F98" s="24" t="s">
        <v>282</v>
      </c>
      <c r="G98" s="25">
        <f t="shared" si="115"/>
        <v>70000000</v>
      </c>
      <c r="H98" s="25">
        <v>70000000</v>
      </c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6">
        <f t="shared" si="116"/>
        <v>1</v>
      </c>
      <c r="AB98" s="25">
        <f t="shared" si="117"/>
        <v>70000000</v>
      </c>
      <c r="AC98" s="25">
        <f>+'[1]ENERO 2017'!$J$155</f>
        <v>70000000</v>
      </c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6">
        <f t="shared" si="118"/>
        <v>0</v>
      </c>
      <c r="AW98" s="25">
        <f t="shared" si="119"/>
        <v>0</v>
      </c>
      <c r="AX98" s="25">
        <f t="shared" si="120"/>
        <v>0</v>
      </c>
      <c r="AY98" s="25">
        <f t="shared" si="120"/>
        <v>0</v>
      </c>
      <c r="AZ98" s="25">
        <f t="shared" si="120"/>
        <v>0</v>
      </c>
      <c r="BA98" s="25">
        <f t="shared" si="121"/>
        <v>0</v>
      </c>
      <c r="BB98" s="25">
        <f t="shared" si="121"/>
        <v>0</v>
      </c>
      <c r="BC98" s="25">
        <f t="shared" si="121"/>
        <v>0</v>
      </c>
      <c r="BD98" s="25">
        <f t="shared" si="121"/>
        <v>0</v>
      </c>
      <c r="BE98" s="25">
        <f t="shared" si="121"/>
        <v>0</v>
      </c>
      <c r="BF98" s="25">
        <f t="shared" si="121"/>
        <v>0</v>
      </c>
      <c r="BG98" s="25">
        <f t="shared" si="121"/>
        <v>0</v>
      </c>
      <c r="BH98" s="25">
        <f t="shared" si="121"/>
        <v>0</v>
      </c>
      <c r="BI98" s="25">
        <f t="shared" si="121"/>
        <v>0</v>
      </c>
      <c r="BJ98" s="25">
        <f t="shared" si="121"/>
        <v>0</v>
      </c>
      <c r="BK98" s="25">
        <f t="shared" si="121"/>
        <v>0</v>
      </c>
      <c r="BL98" s="25">
        <f t="shared" si="121"/>
        <v>0</v>
      </c>
      <c r="BM98" s="25"/>
      <c r="BN98" s="25"/>
      <c r="BO98" s="25">
        <f t="shared" si="122"/>
        <v>0</v>
      </c>
      <c r="BP98" s="25">
        <f t="shared" si="123"/>
        <v>0</v>
      </c>
      <c r="BQ98" s="26">
        <f t="shared" si="124"/>
        <v>0</v>
      </c>
      <c r="BR98" s="25">
        <f t="shared" si="125"/>
        <v>0</v>
      </c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6">
        <f t="shared" si="126"/>
        <v>1</v>
      </c>
      <c r="CL98" s="25">
        <f t="shared" si="127"/>
        <v>70000000</v>
      </c>
      <c r="CM98" s="25">
        <f t="shared" si="128"/>
        <v>70000000</v>
      </c>
      <c r="CN98" s="25">
        <f t="shared" si="128"/>
        <v>0</v>
      </c>
      <c r="CO98" s="25">
        <f t="shared" si="128"/>
        <v>0</v>
      </c>
      <c r="CP98" s="25">
        <f t="shared" si="128"/>
        <v>0</v>
      </c>
      <c r="CQ98" s="25">
        <f t="shared" si="128"/>
        <v>0</v>
      </c>
      <c r="CR98" s="25">
        <f t="shared" si="128"/>
        <v>0</v>
      </c>
      <c r="CS98" s="25">
        <f t="shared" si="129"/>
        <v>0</v>
      </c>
      <c r="CT98" s="25">
        <f t="shared" si="129"/>
        <v>0</v>
      </c>
      <c r="CU98" s="25">
        <f t="shared" si="129"/>
        <v>0</v>
      </c>
      <c r="CV98" s="25">
        <f t="shared" si="130"/>
        <v>0</v>
      </c>
      <c r="CW98" s="25">
        <f t="shared" si="130"/>
        <v>0</v>
      </c>
      <c r="CX98" s="25">
        <f t="shared" si="131"/>
        <v>0</v>
      </c>
      <c r="CY98" s="25">
        <f t="shared" si="131"/>
        <v>0</v>
      </c>
      <c r="CZ98" s="25">
        <f t="shared" si="131"/>
        <v>0</v>
      </c>
      <c r="DA98" s="25"/>
      <c r="DB98" s="25">
        <f t="shared" si="132"/>
        <v>0</v>
      </c>
      <c r="DC98" s="25">
        <f t="shared" si="132"/>
        <v>0</v>
      </c>
      <c r="DD98" s="25">
        <f t="shared" si="132"/>
        <v>0</v>
      </c>
      <c r="DF98" s="180"/>
      <c r="DG98" s="180"/>
      <c r="DH98" s="182">
        <v>70000000</v>
      </c>
      <c r="DI98" s="182">
        <v>0</v>
      </c>
      <c r="DJ98" s="183"/>
      <c r="DK98" s="180"/>
    </row>
    <row r="99" spans="1:115" s="46" customFormat="1" ht="21.75" hidden="1" customHeight="1" x14ac:dyDescent="0.25">
      <c r="A99" s="216"/>
      <c r="B99" s="195"/>
      <c r="C99" s="52" t="s">
        <v>285</v>
      </c>
      <c r="D99" s="22" t="s">
        <v>286</v>
      </c>
      <c r="E99" s="23">
        <v>301</v>
      </c>
      <c r="F99" s="24" t="s">
        <v>282</v>
      </c>
      <c r="G99" s="25">
        <f t="shared" si="115"/>
        <v>45000000</v>
      </c>
      <c r="H99" s="25">
        <v>15000000</v>
      </c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>
        <v>30000000</v>
      </c>
      <c r="W99" s="25"/>
      <c r="X99" s="25"/>
      <c r="Y99" s="25"/>
      <c r="Z99" s="25"/>
      <c r="AA99" s="26">
        <f t="shared" si="116"/>
        <v>1</v>
      </c>
      <c r="AB99" s="25">
        <f t="shared" si="117"/>
        <v>45000000</v>
      </c>
      <c r="AC99" s="25">
        <f>+'[1]ENERO 2017'!$J$163</f>
        <v>15000000</v>
      </c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>
        <f>+'[1]ENERO 2017'!$Q$163</f>
        <v>30000000</v>
      </c>
      <c r="AR99" s="25"/>
      <c r="AS99" s="25"/>
      <c r="AT99" s="25"/>
      <c r="AU99" s="25"/>
      <c r="AV99" s="26">
        <f t="shared" si="118"/>
        <v>0</v>
      </c>
      <c r="AW99" s="25">
        <f t="shared" si="119"/>
        <v>0</v>
      </c>
      <c r="AX99" s="25">
        <f t="shared" si="120"/>
        <v>0</v>
      </c>
      <c r="AY99" s="25">
        <f t="shared" si="120"/>
        <v>0</v>
      </c>
      <c r="AZ99" s="25">
        <f t="shared" si="120"/>
        <v>0</v>
      </c>
      <c r="BA99" s="25">
        <f t="shared" si="121"/>
        <v>0</v>
      </c>
      <c r="BB99" s="25">
        <f t="shared" si="121"/>
        <v>0</v>
      </c>
      <c r="BC99" s="25">
        <f t="shared" si="121"/>
        <v>0</v>
      </c>
      <c r="BD99" s="25">
        <f t="shared" si="121"/>
        <v>0</v>
      </c>
      <c r="BE99" s="25">
        <f t="shared" si="121"/>
        <v>0</v>
      </c>
      <c r="BF99" s="25">
        <f t="shared" si="121"/>
        <v>0</v>
      </c>
      <c r="BG99" s="25">
        <f t="shared" si="121"/>
        <v>0</v>
      </c>
      <c r="BH99" s="25">
        <f t="shared" si="121"/>
        <v>0</v>
      </c>
      <c r="BI99" s="25">
        <f t="shared" si="121"/>
        <v>0</v>
      </c>
      <c r="BJ99" s="25">
        <f t="shared" si="121"/>
        <v>0</v>
      </c>
      <c r="BK99" s="25">
        <f t="shared" si="121"/>
        <v>0</v>
      </c>
      <c r="BL99" s="25">
        <f t="shared" si="121"/>
        <v>0</v>
      </c>
      <c r="BM99" s="25"/>
      <c r="BN99" s="25"/>
      <c r="BO99" s="25">
        <f t="shared" si="122"/>
        <v>0</v>
      </c>
      <c r="BP99" s="25">
        <f t="shared" si="123"/>
        <v>0</v>
      </c>
      <c r="BQ99" s="26">
        <f t="shared" si="124"/>
        <v>0</v>
      </c>
      <c r="BR99" s="25">
        <f t="shared" si="125"/>
        <v>0</v>
      </c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6">
        <f t="shared" si="126"/>
        <v>1</v>
      </c>
      <c r="CL99" s="25">
        <f t="shared" si="127"/>
        <v>45000000</v>
      </c>
      <c r="CM99" s="25">
        <f t="shared" si="128"/>
        <v>15000000</v>
      </c>
      <c r="CN99" s="25">
        <f t="shared" si="128"/>
        <v>0</v>
      </c>
      <c r="CO99" s="25">
        <f t="shared" si="128"/>
        <v>0</v>
      </c>
      <c r="CP99" s="25">
        <f t="shared" si="128"/>
        <v>0</v>
      </c>
      <c r="CQ99" s="25">
        <f t="shared" si="128"/>
        <v>0</v>
      </c>
      <c r="CR99" s="25">
        <f t="shared" si="128"/>
        <v>0</v>
      </c>
      <c r="CS99" s="25">
        <f t="shared" si="129"/>
        <v>0</v>
      </c>
      <c r="CT99" s="25">
        <f t="shared" si="129"/>
        <v>0</v>
      </c>
      <c r="CU99" s="25">
        <f t="shared" si="129"/>
        <v>0</v>
      </c>
      <c r="CV99" s="25">
        <f t="shared" si="130"/>
        <v>0</v>
      </c>
      <c r="CW99" s="25">
        <f t="shared" si="130"/>
        <v>0</v>
      </c>
      <c r="CX99" s="25">
        <f t="shared" si="131"/>
        <v>0</v>
      </c>
      <c r="CY99" s="25">
        <f t="shared" si="131"/>
        <v>0</v>
      </c>
      <c r="CZ99" s="25">
        <f t="shared" si="131"/>
        <v>30000000</v>
      </c>
      <c r="DA99" s="25"/>
      <c r="DB99" s="25">
        <f t="shared" si="132"/>
        <v>0</v>
      </c>
      <c r="DC99" s="25">
        <f t="shared" si="132"/>
        <v>0</v>
      </c>
      <c r="DD99" s="25">
        <f t="shared" si="132"/>
        <v>0</v>
      </c>
      <c r="DF99" s="177"/>
      <c r="DG99" s="180"/>
      <c r="DH99" s="182">
        <v>45000000</v>
      </c>
      <c r="DI99" s="182">
        <v>0</v>
      </c>
      <c r="DJ99" s="183"/>
      <c r="DK99" s="180"/>
    </row>
    <row r="100" spans="1:115" ht="34.5" hidden="1" customHeight="1" x14ac:dyDescent="0.25">
      <c r="A100" s="216"/>
      <c r="B100" s="195"/>
      <c r="C100" s="52" t="s">
        <v>287</v>
      </c>
      <c r="D100" s="22" t="s">
        <v>288</v>
      </c>
      <c r="E100" s="23">
        <v>301</v>
      </c>
      <c r="F100" s="89" t="s">
        <v>289</v>
      </c>
      <c r="G100" s="25">
        <f t="shared" si="115"/>
        <v>2000000</v>
      </c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>
        <v>2000000</v>
      </c>
      <c r="AA100" s="26">
        <f t="shared" si="116"/>
        <v>0</v>
      </c>
      <c r="AB100" s="25">
        <f t="shared" si="117"/>
        <v>0</v>
      </c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6">
        <f t="shared" si="118"/>
        <v>1</v>
      </c>
      <c r="AW100" s="25">
        <f t="shared" si="119"/>
        <v>2000000</v>
      </c>
      <c r="AX100" s="25">
        <f t="shared" si="120"/>
        <v>0</v>
      </c>
      <c r="AY100" s="25">
        <f t="shared" si="120"/>
        <v>0</v>
      </c>
      <c r="AZ100" s="25">
        <f t="shared" si="120"/>
        <v>0</v>
      </c>
      <c r="BA100" s="25">
        <f t="shared" si="121"/>
        <v>0</v>
      </c>
      <c r="BB100" s="25">
        <f t="shared" si="121"/>
        <v>0</v>
      </c>
      <c r="BC100" s="25">
        <f t="shared" si="121"/>
        <v>0</v>
      </c>
      <c r="BD100" s="25">
        <f t="shared" si="121"/>
        <v>0</v>
      </c>
      <c r="BE100" s="25">
        <f t="shared" si="121"/>
        <v>0</v>
      </c>
      <c r="BF100" s="25">
        <f t="shared" si="121"/>
        <v>0</v>
      </c>
      <c r="BG100" s="25">
        <f t="shared" si="121"/>
        <v>0</v>
      </c>
      <c r="BH100" s="25">
        <f t="shared" si="121"/>
        <v>0</v>
      </c>
      <c r="BI100" s="25">
        <f t="shared" si="121"/>
        <v>0</v>
      </c>
      <c r="BJ100" s="25">
        <f t="shared" si="121"/>
        <v>0</v>
      </c>
      <c r="BK100" s="25">
        <f t="shared" si="121"/>
        <v>0</v>
      </c>
      <c r="BL100" s="25">
        <f t="shared" si="121"/>
        <v>0</v>
      </c>
      <c r="BM100" s="25"/>
      <c r="BN100" s="25"/>
      <c r="BO100" s="25">
        <f t="shared" si="122"/>
        <v>0</v>
      </c>
      <c r="BP100" s="25">
        <f t="shared" si="123"/>
        <v>2000000</v>
      </c>
      <c r="BQ100" s="26">
        <f t="shared" si="124"/>
        <v>0</v>
      </c>
      <c r="BR100" s="25">
        <f t="shared" si="125"/>
        <v>0</v>
      </c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6">
        <f t="shared" si="126"/>
        <v>1</v>
      </c>
      <c r="CL100" s="25">
        <f t="shared" si="127"/>
        <v>2000000</v>
      </c>
      <c r="CM100" s="25">
        <f t="shared" si="128"/>
        <v>0</v>
      </c>
      <c r="CN100" s="25">
        <f t="shared" si="128"/>
        <v>0</v>
      </c>
      <c r="CO100" s="25">
        <f t="shared" si="128"/>
        <v>0</v>
      </c>
      <c r="CP100" s="25">
        <f t="shared" si="128"/>
        <v>0</v>
      </c>
      <c r="CQ100" s="25">
        <f t="shared" si="128"/>
        <v>0</v>
      </c>
      <c r="CR100" s="25">
        <f t="shared" si="128"/>
        <v>0</v>
      </c>
      <c r="CS100" s="25">
        <f t="shared" si="129"/>
        <v>0</v>
      </c>
      <c r="CT100" s="25">
        <f t="shared" si="129"/>
        <v>0</v>
      </c>
      <c r="CU100" s="25">
        <f t="shared" si="129"/>
        <v>0</v>
      </c>
      <c r="CV100" s="25">
        <f t="shared" si="130"/>
        <v>0</v>
      </c>
      <c r="CW100" s="25">
        <f t="shared" si="130"/>
        <v>0</v>
      </c>
      <c r="CX100" s="25">
        <f t="shared" si="131"/>
        <v>0</v>
      </c>
      <c r="CY100" s="25">
        <f t="shared" si="131"/>
        <v>0</v>
      </c>
      <c r="CZ100" s="25">
        <f t="shared" si="131"/>
        <v>0</v>
      </c>
      <c r="DA100" s="25"/>
      <c r="DB100" s="25">
        <f t="shared" si="132"/>
        <v>0</v>
      </c>
      <c r="DC100" s="25">
        <f t="shared" si="132"/>
        <v>0</v>
      </c>
      <c r="DD100" s="25">
        <f t="shared" si="132"/>
        <v>2000000</v>
      </c>
      <c r="DF100" s="177"/>
      <c r="DG100" s="177"/>
      <c r="DH100" s="184">
        <v>2000000</v>
      </c>
      <c r="DI100" s="184">
        <v>0</v>
      </c>
      <c r="DJ100" s="183"/>
      <c r="DK100" s="177"/>
    </row>
    <row r="101" spans="1:115" ht="31.5" hidden="1" customHeight="1" x14ac:dyDescent="0.25">
      <c r="A101" s="216"/>
      <c r="B101" s="195"/>
      <c r="C101" s="52" t="s">
        <v>290</v>
      </c>
      <c r="D101" s="22" t="s">
        <v>291</v>
      </c>
      <c r="E101" s="23">
        <v>301</v>
      </c>
      <c r="F101" s="24" t="s">
        <v>282</v>
      </c>
      <c r="G101" s="25">
        <f t="shared" si="115"/>
        <v>35000000</v>
      </c>
      <c r="H101" s="25">
        <v>35000000</v>
      </c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6">
        <f t="shared" si="116"/>
        <v>1</v>
      </c>
      <c r="AB101" s="25">
        <f t="shared" si="117"/>
        <v>35000000</v>
      </c>
      <c r="AC101" s="25">
        <f>+'[1]ENERO 2017'!$J$177</f>
        <v>35000000</v>
      </c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6">
        <f t="shared" si="118"/>
        <v>0</v>
      </c>
      <c r="AW101" s="25">
        <f t="shared" si="119"/>
        <v>0</v>
      </c>
      <c r="AX101" s="25">
        <f t="shared" si="120"/>
        <v>0</v>
      </c>
      <c r="AY101" s="25">
        <f t="shared" si="120"/>
        <v>0</v>
      </c>
      <c r="AZ101" s="25">
        <f t="shared" si="120"/>
        <v>0</v>
      </c>
      <c r="BA101" s="25">
        <f t="shared" si="121"/>
        <v>0</v>
      </c>
      <c r="BB101" s="25">
        <f t="shared" si="121"/>
        <v>0</v>
      </c>
      <c r="BC101" s="25">
        <f t="shared" si="121"/>
        <v>0</v>
      </c>
      <c r="BD101" s="25">
        <f t="shared" si="121"/>
        <v>0</v>
      </c>
      <c r="BE101" s="25">
        <f t="shared" si="121"/>
        <v>0</v>
      </c>
      <c r="BF101" s="25">
        <f t="shared" si="121"/>
        <v>0</v>
      </c>
      <c r="BG101" s="25">
        <f t="shared" si="121"/>
        <v>0</v>
      </c>
      <c r="BH101" s="25">
        <f t="shared" si="121"/>
        <v>0</v>
      </c>
      <c r="BI101" s="25">
        <f t="shared" si="121"/>
        <v>0</v>
      </c>
      <c r="BJ101" s="25">
        <f t="shared" si="121"/>
        <v>0</v>
      </c>
      <c r="BK101" s="25">
        <f t="shared" si="121"/>
        <v>0</v>
      </c>
      <c r="BL101" s="25">
        <f t="shared" si="121"/>
        <v>0</v>
      </c>
      <c r="BM101" s="25"/>
      <c r="BN101" s="25"/>
      <c r="BO101" s="25">
        <f t="shared" si="122"/>
        <v>0</v>
      </c>
      <c r="BP101" s="25">
        <f t="shared" si="123"/>
        <v>0</v>
      </c>
      <c r="BQ101" s="26">
        <f t="shared" si="124"/>
        <v>0</v>
      </c>
      <c r="BR101" s="25">
        <f t="shared" si="125"/>
        <v>0</v>
      </c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6">
        <f t="shared" si="126"/>
        <v>1</v>
      </c>
      <c r="CL101" s="25">
        <f t="shared" si="127"/>
        <v>35000000</v>
      </c>
      <c r="CM101" s="25">
        <f t="shared" si="128"/>
        <v>35000000</v>
      </c>
      <c r="CN101" s="25">
        <f t="shared" si="128"/>
        <v>0</v>
      </c>
      <c r="CO101" s="25">
        <f t="shared" si="128"/>
        <v>0</v>
      </c>
      <c r="CP101" s="25">
        <f t="shared" si="128"/>
        <v>0</v>
      </c>
      <c r="CQ101" s="25">
        <f t="shared" si="128"/>
        <v>0</v>
      </c>
      <c r="CR101" s="25">
        <f t="shared" si="128"/>
        <v>0</v>
      </c>
      <c r="CS101" s="25">
        <f t="shared" si="129"/>
        <v>0</v>
      </c>
      <c r="CT101" s="25">
        <f t="shared" si="129"/>
        <v>0</v>
      </c>
      <c r="CU101" s="25">
        <f t="shared" si="129"/>
        <v>0</v>
      </c>
      <c r="CV101" s="25">
        <f t="shared" si="130"/>
        <v>0</v>
      </c>
      <c r="CW101" s="25">
        <f t="shared" si="130"/>
        <v>0</v>
      </c>
      <c r="CX101" s="25">
        <f t="shared" si="131"/>
        <v>0</v>
      </c>
      <c r="CY101" s="25">
        <f t="shared" si="131"/>
        <v>0</v>
      </c>
      <c r="CZ101" s="25">
        <f t="shared" si="131"/>
        <v>0</v>
      </c>
      <c r="DA101" s="25"/>
      <c r="DB101" s="25">
        <f t="shared" si="132"/>
        <v>0</v>
      </c>
      <c r="DC101" s="25">
        <f t="shared" si="132"/>
        <v>0</v>
      </c>
      <c r="DD101" s="25">
        <f t="shared" si="132"/>
        <v>0</v>
      </c>
      <c r="DF101" s="177"/>
      <c r="DG101" s="177"/>
      <c r="DH101" s="184">
        <v>35000000</v>
      </c>
      <c r="DI101" s="184">
        <v>0</v>
      </c>
      <c r="DJ101" s="183"/>
      <c r="DK101" s="177"/>
    </row>
    <row r="102" spans="1:115" ht="20.25" hidden="1" customHeight="1" x14ac:dyDescent="0.25">
      <c r="A102" s="216"/>
      <c r="B102" s="195"/>
      <c r="C102" s="52" t="s">
        <v>292</v>
      </c>
      <c r="D102" s="22" t="s">
        <v>293</v>
      </c>
      <c r="E102" s="23">
        <v>301</v>
      </c>
      <c r="F102" s="24" t="s">
        <v>183</v>
      </c>
      <c r="G102" s="25">
        <f t="shared" si="115"/>
        <v>140000000</v>
      </c>
      <c r="H102" s="25"/>
      <c r="I102" s="25">
        <v>60000000</v>
      </c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>
        <v>80000000</v>
      </c>
      <c r="W102" s="25"/>
      <c r="X102" s="25"/>
      <c r="Y102" s="25"/>
      <c r="Z102" s="25"/>
      <c r="AA102" s="26">
        <f t="shared" si="116"/>
        <v>1</v>
      </c>
      <c r="AB102" s="25">
        <f t="shared" si="117"/>
        <v>140000000</v>
      </c>
      <c r="AC102" s="25"/>
      <c r="AD102" s="25">
        <f>+'[1]ENERO 2017'!$K$184</f>
        <v>60000000</v>
      </c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>
        <f>+'[1]ENERO 2017'!$Q$184</f>
        <v>80000000</v>
      </c>
      <c r="AR102" s="25"/>
      <c r="AS102" s="25"/>
      <c r="AT102" s="25"/>
      <c r="AU102" s="25"/>
      <c r="AV102" s="26">
        <f t="shared" si="118"/>
        <v>0</v>
      </c>
      <c r="AW102" s="25">
        <f t="shared" si="119"/>
        <v>0</v>
      </c>
      <c r="AX102" s="25">
        <f t="shared" si="120"/>
        <v>0</v>
      </c>
      <c r="AY102" s="25">
        <f t="shared" si="120"/>
        <v>0</v>
      </c>
      <c r="AZ102" s="25">
        <f t="shared" si="120"/>
        <v>0</v>
      </c>
      <c r="BA102" s="25">
        <f t="shared" si="121"/>
        <v>0</v>
      </c>
      <c r="BB102" s="25">
        <f t="shared" si="121"/>
        <v>0</v>
      </c>
      <c r="BC102" s="25">
        <f t="shared" si="121"/>
        <v>0</v>
      </c>
      <c r="BD102" s="25">
        <f t="shared" si="121"/>
        <v>0</v>
      </c>
      <c r="BE102" s="25">
        <f t="shared" si="121"/>
        <v>0</v>
      </c>
      <c r="BF102" s="25">
        <f t="shared" si="121"/>
        <v>0</v>
      </c>
      <c r="BG102" s="25">
        <f t="shared" si="121"/>
        <v>0</v>
      </c>
      <c r="BH102" s="25">
        <f t="shared" si="121"/>
        <v>0</v>
      </c>
      <c r="BI102" s="25">
        <f t="shared" si="121"/>
        <v>0</v>
      </c>
      <c r="BJ102" s="25">
        <f t="shared" si="121"/>
        <v>0</v>
      </c>
      <c r="BK102" s="25">
        <f t="shared" si="121"/>
        <v>0</v>
      </c>
      <c r="BL102" s="25">
        <f t="shared" si="121"/>
        <v>0</v>
      </c>
      <c r="BM102" s="25"/>
      <c r="BN102" s="25"/>
      <c r="BO102" s="25">
        <f t="shared" si="122"/>
        <v>0</v>
      </c>
      <c r="BP102" s="25">
        <f t="shared" si="123"/>
        <v>0</v>
      </c>
      <c r="BQ102" s="26">
        <f t="shared" si="124"/>
        <v>2.4285714285714285E-2</v>
      </c>
      <c r="BR102" s="25">
        <f t="shared" si="125"/>
        <v>3400000</v>
      </c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>
        <f>+'[1]ENERO 2017'!$H$182</f>
        <v>3400000</v>
      </c>
      <c r="CG102" s="25"/>
      <c r="CH102" s="25"/>
      <c r="CI102" s="25"/>
      <c r="CJ102" s="25"/>
      <c r="CK102" s="26">
        <f t="shared" si="126"/>
        <v>0.97571428571428576</v>
      </c>
      <c r="CL102" s="25">
        <f t="shared" si="127"/>
        <v>136600000</v>
      </c>
      <c r="CM102" s="25">
        <f t="shared" si="128"/>
        <v>0</v>
      </c>
      <c r="CN102" s="25">
        <f t="shared" si="128"/>
        <v>60000000</v>
      </c>
      <c r="CO102" s="25">
        <f t="shared" si="128"/>
        <v>0</v>
      </c>
      <c r="CP102" s="25">
        <f t="shared" si="128"/>
        <v>0</v>
      </c>
      <c r="CQ102" s="25">
        <f t="shared" si="128"/>
        <v>0</v>
      </c>
      <c r="CR102" s="25">
        <f t="shared" si="128"/>
        <v>0</v>
      </c>
      <c r="CS102" s="25">
        <f t="shared" si="129"/>
        <v>0</v>
      </c>
      <c r="CT102" s="25">
        <f t="shared" si="129"/>
        <v>0</v>
      </c>
      <c r="CU102" s="25">
        <f t="shared" si="129"/>
        <v>0</v>
      </c>
      <c r="CV102" s="25">
        <f t="shared" si="130"/>
        <v>0</v>
      </c>
      <c r="CW102" s="25">
        <f t="shared" si="130"/>
        <v>0</v>
      </c>
      <c r="CX102" s="25">
        <f t="shared" si="131"/>
        <v>0</v>
      </c>
      <c r="CY102" s="25">
        <f t="shared" si="131"/>
        <v>0</v>
      </c>
      <c r="CZ102" s="25">
        <f t="shared" si="131"/>
        <v>76600000</v>
      </c>
      <c r="DA102" s="25"/>
      <c r="DB102" s="25">
        <f t="shared" si="132"/>
        <v>0</v>
      </c>
      <c r="DC102" s="25">
        <f t="shared" si="132"/>
        <v>0</v>
      </c>
      <c r="DD102" s="25">
        <f t="shared" si="132"/>
        <v>0</v>
      </c>
      <c r="DF102" s="177"/>
      <c r="DG102" s="177"/>
      <c r="DH102" s="184">
        <v>140000000</v>
      </c>
      <c r="DI102" s="184">
        <v>3400000</v>
      </c>
      <c r="DJ102" s="183"/>
      <c r="DK102" s="177"/>
    </row>
    <row r="103" spans="1:115" ht="36" hidden="1" customHeight="1" x14ac:dyDescent="0.25">
      <c r="A103" s="216"/>
      <c r="B103" s="195"/>
      <c r="C103" s="52" t="s">
        <v>294</v>
      </c>
      <c r="D103" s="22" t="s">
        <v>295</v>
      </c>
      <c r="E103" s="23">
        <v>301</v>
      </c>
      <c r="F103" s="24" t="s">
        <v>296</v>
      </c>
      <c r="G103" s="25">
        <f t="shared" si="115"/>
        <v>29955000</v>
      </c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>
        <v>29955000</v>
      </c>
      <c r="W103" s="25"/>
      <c r="X103" s="25"/>
      <c r="Y103" s="25"/>
      <c r="Z103" s="25"/>
      <c r="AA103" s="26">
        <f t="shared" si="116"/>
        <v>1</v>
      </c>
      <c r="AB103" s="25">
        <f t="shared" si="117"/>
        <v>29955000</v>
      </c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>
        <f>+'[1]ENERO 2017'!$Q$191</f>
        <v>29955000</v>
      </c>
      <c r="AR103" s="25"/>
      <c r="AS103" s="25"/>
      <c r="AT103" s="25"/>
      <c r="AU103" s="25"/>
      <c r="AV103" s="26">
        <f t="shared" si="118"/>
        <v>0</v>
      </c>
      <c r="AW103" s="25">
        <f t="shared" si="119"/>
        <v>0</v>
      </c>
      <c r="AX103" s="25">
        <f t="shared" si="120"/>
        <v>0</v>
      </c>
      <c r="AY103" s="25">
        <f t="shared" si="120"/>
        <v>0</v>
      </c>
      <c r="AZ103" s="25">
        <f t="shared" si="120"/>
        <v>0</v>
      </c>
      <c r="BA103" s="25">
        <f t="shared" si="121"/>
        <v>0</v>
      </c>
      <c r="BB103" s="25">
        <f t="shared" si="121"/>
        <v>0</v>
      </c>
      <c r="BC103" s="25">
        <f t="shared" si="121"/>
        <v>0</v>
      </c>
      <c r="BD103" s="25">
        <f t="shared" si="121"/>
        <v>0</v>
      </c>
      <c r="BE103" s="25">
        <f t="shared" si="121"/>
        <v>0</v>
      </c>
      <c r="BF103" s="25">
        <f t="shared" si="121"/>
        <v>0</v>
      </c>
      <c r="BG103" s="25">
        <f t="shared" si="121"/>
        <v>0</v>
      </c>
      <c r="BH103" s="25">
        <f t="shared" si="121"/>
        <v>0</v>
      </c>
      <c r="BI103" s="25">
        <f t="shared" si="121"/>
        <v>0</v>
      </c>
      <c r="BJ103" s="25">
        <f t="shared" si="121"/>
        <v>0</v>
      </c>
      <c r="BK103" s="25">
        <f t="shared" si="121"/>
        <v>0</v>
      </c>
      <c r="BL103" s="25">
        <f t="shared" si="121"/>
        <v>0</v>
      </c>
      <c r="BM103" s="25"/>
      <c r="BN103" s="25"/>
      <c r="BO103" s="25">
        <f t="shared" si="122"/>
        <v>0</v>
      </c>
      <c r="BP103" s="25">
        <f t="shared" si="123"/>
        <v>0</v>
      </c>
      <c r="BQ103" s="26">
        <f t="shared" si="124"/>
        <v>0</v>
      </c>
      <c r="BR103" s="25">
        <f t="shared" si="125"/>
        <v>0</v>
      </c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6">
        <f t="shared" si="126"/>
        <v>1</v>
      </c>
      <c r="CL103" s="25">
        <f t="shared" si="127"/>
        <v>29955000</v>
      </c>
      <c r="CM103" s="25">
        <f t="shared" si="128"/>
        <v>0</v>
      </c>
      <c r="CN103" s="25">
        <f t="shared" si="128"/>
        <v>0</v>
      </c>
      <c r="CO103" s="25">
        <f t="shared" si="128"/>
        <v>0</v>
      </c>
      <c r="CP103" s="25">
        <f t="shared" si="128"/>
        <v>0</v>
      </c>
      <c r="CQ103" s="25">
        <f t="shared" si="128"/>
        <v>0</v>
      </c>
      <c r="CR103" s="25">
        <f t="shared" si="128"/>
        <v>0</v>
      </c>
      <c r="CS103" s="25">
        <f t="shared" si="128"/>
        <v>0</v>
      </c>
      <c r="CT103" s="25">
        <f t="shared" si="128"/>
        <v>0</v>
      </c>
      <c r="CU103" s="25">
        <f t="shared" si="128"/>
        <v>0</v>
      </c>
      <c r="CV103" s="25">
        <f t="shared" si="130"/>
        <v>0</v>
      </c>
      <c r="CW103" s="25">
        <f t="shared" si="130"/>
        <v>0</v>
      </c>
      <c r="CX103" s="25">
        <f t="shared" si="131"/>
        <v>0</v>
      </c>
      <c r="CY103" s="25">
        <f t="shared" si="131"/>
        <v>0</v>
      </c>
      <c r="CZ103" s="25">
        <f t="shared" si="131"/>
        <v>29955000</v>
      </c>
      <c r="DA103" s="25"/>
      <c r="DB103" s="25">
        <f t="shared" si="132"/>
        <v>0</v>
      </c>
      <c r="DC103" s="25">
        <f t="shared" si="132"/>
        <v>0</v>
      </c>
      <c r="DD103" s="25">
        <f t="shared" si="132"/>
        <v>0</v>
      </c>
      <c r="DF103" s="177"/>
      <c r="DG103" s="177"/>
      <c r="DH103" s="184">
        <v>29955000</v>
      </c>
      <c r="DI103" s="184">
        <v>0</v>
      </c>
      <c r="DJ103" s="183"/>
      <c r="DK103" s="177"/>
    </row>
    <row r="104" spans="1:115" ht="35.25" hidden="1" customHeight="1" x14ac:dyDescent="0.25">
      <c r="A104" s="216"/>
      <c r="B104" s="196"/>
      <c r="C104" s="52" t="s">
        <v>297</v>
      </c>
      <c r="D104" s="22" t="s">
        <v>295</v>
      </c>
      <c r="E104" s="23">
        <v>301</v>
      </c>
      <c r="F104" s="24" t="s">
        <v>298</v>
      </c>
      <c r="G104" s="25">
        <f t="shared" si="115"/>
        <v>0</v>
      </c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6" t="e">
        <f t="shared" si="116"/>
        <v>#DIV/0!</v>
      </c>
      <c r="AB104" s="25">
        <f t="shared" si="117"/>
        <v>0</v>
      </c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6" t="e">
        <f t="shared" si="118"/>
        <v>#DIV/0!</v>
      </c>
      <c r="AW104" s="25">
        <f t="shared" si="119"/>
        <v>0</v>
      </c>
      <c r="AX104" s="25">
        <f t="shared" si="120"/>
        <v>0</v>
      </c>
      <c r="AY104" s="25">
        <f t="shared" si="120"/>
        <v>0</v>
      </c>
      <c r="AZ104" s="25">
        <f t="shared" si="120"/>
        <v>0</v>
      </c>
      <c r="BA104" s="25">
        <f t="shared" si="120"/>
        <v>0</v>
      </c>
      <c r="BB104" s="25">
        <f t="shared" si="120"/>
        <v>0</v>
      </c>
      <c r="BC104" s="25">
        <f t="shared" si="120"/>
        <v>0</v>
      </c>
      <c r="BD104" s="25">
        <f t="shared" si="120"/>
        <v>0</v>
      </c>
      <c r="BE104" s="25">
        <f t="shared" si="120"/>
        <v>0</v>
      </c>
      <c r="BF104" s="25">
        <f t="shared" si="120"/>
        <v>0</v>
      </c>
      <c r="BG104" s="25">
        <f t="shared" si="120"/>
        <v>0</v>
      </c>
      <c r="BH104" s="25">
        <f t="shared" si="120"/>
        <v>0</v>
      </c>
      <c r="BI104" s="25">
        <f t="shared" si="120"/>
        <v>0</v>
      </c>
      <c r="BJ104" s="25">
        <f t="shared" si="120"/>
        <v>0</v>
      </c>
      <c r="BK104" s="25">
        <f t="shared" si="120"/>
        <v>0</v>
      </c>
      <c r="BL104" s="25">
        <f t="shared" si="120"/>
        <v>0</v>
      </c>
      <c r="BM104" s="25"/>
      <c r="BN104" s="25">
        <f>X104-AS104</f>
        <v>0</v>
      </c>
      <c r="BO104" s="25">
        <f t="shared" si="122"/>
        <v>0</v>
      </c>
      <c r="BP104" s="25">
        <f>Z104-AU104</f>
        <v>0</v>
      </c>
      <c r="BQ104" s="26" t="e">
        <f t="shared" si="124"/>
        <v>#DIV/0!</v>
      </c>
      <c r="BR104" s="25">
        <f t="shared" si="125"/>
        <v>0</v>
      </c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6" t="e">
        <f t="shared" si="126"/>
        <v>#DIV/0!</v>
      </c>
      <c r="CL104" s="25">
        <f t="shared" si="127"/>
        <v>0</v>
      </c>
      <c r="CM104" s="25">
        <f t="shared" si="128"/>
        <v>0</v>
      </c>
      <c r="CN104" s="25">
        <f t="shared" si="128"/>
        <v>0</v>
      </c>
      <c r="CO104" s="25">
        <f t="shared" si="128"/>
        <v>0</v>
      </c>
      <c r="CP104" s="25">
        <f t="shared" si="128"/>
        <v>0</v>
      </c>
      <c r="CQ104" s="25">
        <f t="shared" si="128"/>
        <v>0</v>
      </c>
      <c r="CR104" s="25">
        <f t="shared" si="128"/>
        <v>0</v>
      </c>
      <c r="CS104" s="25">
        <f t="shared" si="128"/>
        <v>0</v>
      </c>
      <c r="CT104" s="25">
        <f t="shared" si="128"/>
        <v>0</v>
      </c>
      <c r="CU104" s="25">
        <f t="shared" si="128"/>
        <v>0</v>
      </c>
      <c r="CV104" s="25">
        <f t="shared" si="130"/>
        <v>0</v>
      </c>
      <c r="CW104" s="25">
        <f t="shared" si="130"/>
        <v>0</v>
      </c>
      <c r="CX104" s="25">
        <f>T104-CD104</f>
        <v>0</v>
      </c>
      <c r="CY104" s="25">
        <f>U104-CE104</f>
        <v>0</v>
      </c>
      <c r="CZ104" s="25">
        <f>V104-CF104</f>
        <v>0</v>
      </c>
      <c r="DA104" s="25"/>
      <c r="DB104" s="25">
        <f>X104-CH104</f>
        <v>0</v>
      </c>
      <c r="DC104" s="25">
        <f>Y104-CI104</f>
        <v>0</v>
      </c>
      <c r="DD104" s="25">
        <f>Z104-CJ104</f>
        <v>0</v>
      </c>
      <c r="DF104" s="177"/>
      <c r="DG104" s="177"/>
      <c r="DH104" s="184">
        <v>0</v>
      </c>
      <c r="DI104" s="184">
        <v>0</v>
      </c>
      <c r="DJ104" s="183"/>
      <c r="DK104" s="177"/>
    </row>
    <row r="105" spans="1:115" ht="29.25" hidden="1" customHeight="1" x14ac:dyDescent="0.25">
      <c r="A105" s="216"/>
      <c r="B105" s="159" t="s">
        <v>299</v>
      </c>
      <c r="C105" s="91" t="s">
        <v>300</v>
      </c>
      <c r="D105" s="22" t="s">
        <v>301</v>
      </c>
      <c r="E105" s="161">
        <v>301</v>
      </c>
      <c r="F105" s="24" t="s">
        <v>302</v>
      </c>
      <c r="G105" s="25">
        <f t="shared" si="115"/>
        <v>300000000</v>
      </c>
      <c r="H105" s="25">
        <v>30000000</v>
      </c>
      <c r="I105" s="25">
        <v>270000000</v>
      </c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6">
        <f t="shared" si="116"/>
        <v>1</v>
      </c>
      <c r="AB105" s="25">
        <f t="shared" si="117"/>
        <v>300000000</v>
      </c>
      <c r="AC105" s="25">
        <f>+'[1]ENERO 2017'!$J$198</f>
        <v>30000000</v>
      </c>
      <c r="AD105" s="25">
        <f>+'[1]ENERO 2017'!$K$198</f>
        <v>270000000</v>
      </c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6">
        <f t="shared" si="118"/>
        <v>0</v>
      </c>
      <c r="AW105" s="25">
        <f t="shared" si="119"/>
        <v>0</v>
      </c>
      <c r="AX105" s="25">
        <f t="shared" si="120"/>
        <v>0</v>
      </c>
      <c r="AY105" s="25">
        <f t="shared" si="120"/>
        <v>0</v>
      </c>
      <c r="AZ105" s="25">
        <f t="shared" si="120"/>
        <v>0</v>
      </c>
      <c r="BA105" s="25">
        <f t="shared" ref="BA105:BL111" si="133">+K105-AF105</f>
        <v>0</v>
      </c>
      <c r="BB105" s="25">
        <f t="shared" si="133"/>
        <v>0</v>
      </c>
      <c r="BC105" s="25">
        <f t="shared" si="133"/>
        <v>0</v>
      </c>
      <c r="BD105" s="25">
        <f t="shared" si="133"/>
        <v>0</v>
      </c>
      <c r="BE105" s="25">
        <f t="shared" si="133"/>
        <v>0</v>
      </c>
      <c r="BF105" s="25">
        <f t="shared" si="133"/>
        <v>0</v>
      </c>
      <c r="BG105" s="25">
        <f t="shared" si="133"/>
        <v>0</v>
      </c>
      <c r="BH105" s="25">
        <f t="shared" si="133"/>
        <v>0</v>
      </c>
      <c r="BI105" s="25">
        <f t="shared" si="133"/>
        <v>0</v>
      </c>
      <c r="BJ105" s="25">
        <f t="shared" si="133"/>
        <v>0</v>
      </c>
      <c r="BK105" s="25">
        <f t="shared" si="133"/>
        <v>0</v>
      </c>
      <c r="BL105" s="25">
        <f t="shared" si="133"/>
        <v>0</v>
      </c>
      <c r="BM105" s="25"/>
      <c r="BN105" s="25"/>
      <c r="BO105" s="25">
        <f t="shared" si="122"/>
        <v>0</v>
      </c>
      <c r="BP105" s="25">
        <f t="shared" ref="BP105:BP111" si="134">+Z105-AU105</f>
        <v>0</v>
      </c>
      <c r="BQ105" s="26">
        <f t="shared" si="124"/>
        <v>0.19593653666666666</v>
      </c>
      <c r="BR105" s="25">
        <f t="shared" si="125"/>
        <v>58780961</v>
      </c>
      <c r="BS105" s="25"/>
      <c r="BT105" s="25">
        <f>+'[1]ENERO 2017'!$H$200</f>
        <v>58780961</v>
      </c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6">
        <f t="shared" si="126"/>
        <v>0.80406346333333334</v>
      </c>
      <c r="CL105" s="25">
        <f t="shared" si="127"/>
        <v>241219039</v>
      </c>
      <c r="CM105" s="25">
        <f t="shared" si="128"/>
        <v>30000000</v>
      </c>
      <c r="CN105" s="25">
        <f t="shared" si="128"/>
        <v>211219039</v>
      </c>
      <c r="CO105" s="25">
        <f t="shared" si="128"/>
        <v>0</v>
      </c>
      <c r="CP105" s="25">
        <f t="shared" si="128"/>
        <v>0</v>
      </c>
      <c r="CQ105" s="25">
        <f t="shared" si="128"/>
        <v>0</v>
      </c>
      <c r="CR105" s="25">
        <f t="shared" si="128"/>
        <v>0</v>
      </c>
      <c r="CS105" s="25">
        <f t="shared" ref="CS105:CT111" si="135">+N105-BY105</f>
        <v>0</v>
      </c>
      <c r="CT105" s="25">
        <f t="shared" si="135"/>
        <v>0</v>
      </c>
      <c r="CU105" s="25">
        <f t="shared" si="128"/>
        <v>0</v>
      </c>
      <c r="CV105" s="25">
        <f t="shared" si="130"/>
        <v>0</v>
      </c>
      <c r="CW105" s="25">
        <f t="shared" si="130"/>
        <v>0</v>
      </c>
      <c r="CX105" s="25">
        <f t="shared" ref="CX105:CZ111" si="136">+T105-CD105</f>
        <v>0</v>
      </c>
      <c r="CY105" s="25">
        <f t="shared" si="136"/>
        <v>0</v>
      </c>
      <c r="CZ105" s="25">
        <f t="shared" si="136"/>
        <v>0</v>
      </c>
      <c r="DA105" s="25"/>
      <c r="DB105" s="25">
        <f t="shared" ref="DB105:DD111" si="137">+X105-CH105</f>
        <v>0</v>
      </c>
      <c r="DC105" s="25">
        <f t="shared" si="137"/>
        <v>0</v>
      </c>
      <c r="DD105" s="25">
        <f t="shared" si="137"/>
        <v>0</v>
      </c>
      <c r="DF105" s="177"/>
      <c r="DG105" s="177"/>
      <c r="DH105" s="184">
        <v>300000000</v>
      </c>
      <c r="DI105" s="184">
        <v>58780961</v>
      </c>
      <c r="DJ105" s="183"/>
      <c r="DK105" s="177"/>
    </row>
    <row r="106" spans="1:115" ht="48" hidden="1" customHeight="1" x14ac:dyDescent="0.25">
      <c r="A106" s="216"/>
      <c r="B106" s="92" t="s">
        <v>303</v>
      </c>
      <c r="C106" s="52" t="s">
        <v>304</v>
      </c>
      <c r="D106" s="22" t="s">
        <v>305</v>
      </c>
      <c r="E106" s="23">
        <v>301</v>
      </c>
      <c r="F106" s="24" t="s">
        <v>306</v>
      </c>
      <c r="G106" s="25">
        <f t="shared" si="115"/>
        <v>293000000</v>
      </c>
      <c r="H106" s="25">
        <v>20000000</v>
      </c>
      <c r="I106" s="25">
        <v>270000000</v>
      </c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>
        <v>3000000</v>
      </c>
      <c r="AA106" s="26">
        <f t="shared" si="116"/>
        <v>0.98976109215017061</v>
      </c>
      <c r="AB106" s="25">
        <f t="shared" si="117"/>
        <v>290000000</v>
      </c>
      <c r="AC106" s="25">
        <f>+'[1]ENERO 2017'!$J$213</f>
        <v>20000000</v>
      </c>
      <c r="AD106" s="25">
        <f>+'[1]ENERO 2017'!$K$213</f>
        <v>270000000</v>
      </c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6">
        <f t="shared" si="118"/>
        <v>1.0238907849829393E-2</v>
      </c>
      <c r="AW106" s="25">
        <f t="shared" si="119"/>
        <v>3000000</v>
      </c>
      <c r="AX106" s="25">
        <f t="shared" si="120"/>
        <v>0</v>
      </c>
      <c r="AY106" s="25">
        <f t="shared" si="120"/>
        <v>0</v>
      </c>
      <c r="AZ106" s="25">
        <f t="shared" si="120"/>
        <v>0</v>
      </c>
      <c r="BA106" s="25">
        <f t="shared" si="133"/>
        <v>0</v>
      </c>
      <c r="BB106" s="25">
        <f t="shared" si="133"/>
        <v>0</v>
      </c>
      <c r="BC106" s="25">
        <f t="shared" si="133"/>
        <v>0</v>
      </c>
      <c r="BD106" s="25">
        <f t="shared" si="133"/>
        <v>0</v>
      </c>
      <c r="BE106" s="25">
        <f t="shared" si="133"/>
        <v>0</v>
      </c>
      <c r="BF106" s="25">
        <f t="shared" si="133"/>
        <v>0</v>
      </c>
      <c r="BG106" s="25">
        <f t="shared" si="133"/>
        <v>0</v>
      </c>
      <c r="BH106" s="25">
        <f t="shared" si="133"/>
        <v>0</v>
      </c>
      <c r="BI106" s="25">
        <f t="shared" si="133"/>
        <v>0</v>
      </c>
      <c r="BJ106" s="25">
        <f t="shared" si="133"/>
        <v>0</v>
      </c>
      <c r="BK106" s="25">
        <f t="shared" si="133"/>
        <v>0</v>
      </c>
      <c r="BL106" s="25">
        <f t="shared" si="133"/>
        <v>0</v>
      </c>
      <c r="BM106" s="25"/>
      <c r="BN106" s="25"/>
      <c r="BO106" s="25">
        <f t="shared" si="122"/>
        <v>0</v>
      </c>
      <c r="BP106" s="25">
        <f t="shared" si="134"/>
        <v>3000000</v>
      </c>
      <c r="BQ106" s="26">
        <f t="shared" si="124"/>
        <v>0</v>
      </c>
      <c r="BR106" s="25">
        <f t="shared" si="125"/>
        <v>0</v>
      </c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6">
        <f t="shared" si="126"/>
        <v>1</v>
      </c>
      <c r="CL106" s="25">
        <f t="shared" si="127"/>
        <v>293000000</v>
      </c>
      <c r="CM106" s="25">
        <f t="shared" si="128"/>
        <v>20000000</v>
      </c>
      <c r="CN106" s="25">
        <f t="shared" si="128"/>
        <v>270000000</v>
      </c>
      <c r="CO106" s="25">
        <f t="shared" si="128"/>
        <v>0</v>
      </c>
      <c r="CP106" s="25">
        <f t="shared" si="128"/>
        <v>0</v>
      </c>
      <c r="CQ106" s="25">
        <f t="shared" si="128"/>
        <v>0</v>
      </c>
      <c r="CR106" s="25">
        <f t="shared" si="128"/>
        <v>0</v>
      </c>
      <c r="CS106" s="25">
        <f t="shared" si="135"/>
        <v>0</v>
      </c>
      <c r="CT106" s="25">
        <f t="shared" si="135"/>
        <v>0</v>
      </c>
      <c r="CU106" s="25">
        <f t="shared" si="128"/>
        <v>0</v>
      </c>
      <c r="CV106" s="25">
        <f t="shared" si="130"/>
        <v>0</v>
      </c>
      <c r="CW106" s="25">
        <f t="shared" si="130"/>
        <v>0</v>
      </c>
      <c r="CX106" s="25">
        <f t="shared" si="136"/>
        <v>0</v>
      </c>
      <c r="CY106" s="25">
        <f t="shared" si="136"/>
        <v>0</v>
      </c>
      <c r="CZ106" s="25">
        <f t="shared" si="136"/>
        <v>0</v>
      </c>
      <c r="DA106" s="25"/>
      <c r="DB106" s="25">
        <f t="shared" si="137"/>
        <v>0</v>
      </c>
      <c r="DC106" s="25">
        <f t="shared" si="137"/>
        <v>0</v>
      </c>
      <c r="DD106" s="25">
        <f t="shared" si="137"/>
        <v>3000000</v>
      </c>
      <c r="DF106" s="177"/>
      <c r="DG106" s="177"/>
      <c r="DH106" s="184">
        <v>293000000</v>
      </c>
      <c r="DI106" s="184">
        <v>0</v>
      </c>
      <c r="DJ106" s="183"/>
      <c r="DK106" s="177"/>
    </row>
    <row r="107" spans="1:115" ht="42.75" hidden="1" customHeight="1" x14ac:dyDescent="0.25">
      <c r="A107" s="216"/>
      <c r="B107" s="92" t="s">
        <v>307</v>
      </c>
      <c r="C107" s="52" t="s">
        <v>308</v>
      </c>
      <c r="D107" s="22" t="s">
        <v>309</v>
      </c>
      <c r="E107" s="23">
        <v>301</v>
      </c>
      <c r="F107" s="24" t="s">
        <v>310</v>
      </c>
      <c r="G107" s="25">
        <f t="shared" si="115"/>
        <v>71564035</v>
      </c>
      <c r="H107" s="25">
        <v>880851</v>
      </c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>
        <v>37683184</v>
      </c>
      <c r="W107" s="25"/>
      <c r="X107" s="25"/>
      <c r="Y107" s="25"/>
      <c r="Z107" s="25">
        <v>33000000</v>
      </c>
      <c r="AA107" s="26">
        <f t="shared" si="116"/>
        <v>0.94577093088728159</v>
      </c>
      <c r="AB107" s="25">
        <f t="shared" si="117"/>
        <v>67683184</v>
      </c>
      <c r="AC107" s="25">
        <f>+'[1]ENERO 2017'!$J$220</f>
        <v>880851</v>
      </c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>
        <f>+'[1]ENERO 2017'!$Q$220</f>
        <v>36802333</v>
      </c>
      <c r="AR107" s="25"/>
      <c r="AS107" s="25"/>
      <c r="AT107" s="25"/>
      <c r="AU107" s="25">
        <f>+'[1]ENERO 2017'!$T$220</f>
        <v>30000000</v>
      </c>
      <c r="AV107" s="26">
        <f t="shared" si="118"/>
        <v>5.4229069112718409E-2</v>
      </c>
      <c r="AW107" s="25">
        <f t="shared" si="119"/>
        <v>3880851</v>
      </c>
      <c r="AX107" s="25">
        <f t="shared" si="120"/>
        <v>0</v>
      </c>
      <c r="AY107" s="25">
        <f t="shared" si="120"/>
        <v>0</v>
      </c>
      <c r="AZ107" s="25">
        <f t="shared" si="120"/>
        <v>0</v>
      </c>
      <c r="BA107" s="25">
        <f t="shared" si="133"/>
        <v>0</v>
      </c>
      <c r="BB107" s="25">
        <f t="shared" si="133"/>
        <v>0</v>
      </c>
      <c r="BC107" s="25">
        <f t="shared" si="133"/>
        <v>0</v>
      </c>
      <c r="BD107" s="25">
        <f t="shared" si="133"/>
        <v>0</v>
      </c>
      <c r="BE107" s="25">
        <f t="shared" si="133"/>
        <v>0</v>
      </c>
      <c r="BF107" s="25">
        <f t="shared" si="133"/>
        <v>0</v>
      </c>
      <c r="BG107" s="25">
        <f t="shared" si="133"/>
        <v>0</v>
      </c>
      <c r="BH107" s="25">
        <f t="shared" si="133"/>
        <v>0</v>
      </c>
      <c r="BI107" s="25">
        <f t="shared" si="133"/>
        <v>0</v>
      </c>
      <c r="BJ107" s="25">
        <f t="shared" si="133"/>
        <v>0</v>
      </c>
      <c r="BK107" s="25">
        <f t="shared" si="133"/>
        <v>0</v>
      </c>
      <c r="BL107" s="25">
        <f t="shared" si="133"/>
        <v>880851</v>
      </c>
      <c r="BM107" s="25"/>
      <c r="BN107" s="25"/>
      <c r="BO107" s="25">
        <f t="shared" si="122"/>
        <v>0</v>
      </c>
      <c r="BP107" s="25">
        <f t="shared" si="134"/>
        <v>3000000</v>
      </c>
      <c r="BQ107" s="26">
        <f t="shared" si="124"/>
        <v>0</v>
      </c>
      <c r="BR107" s="25">
        <f t="shared" si="125"/>
        <v>0</v>
      </c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6">
        <f t="shared" si="126"/>
        <v>1</v>
      </c>
      <c r="CL107" s="25">
        <f t="shared" si="127"/>
        <v>71564035</v>
      </c>
      <c r="CM107" s="25">
        <f t="shared" si="128"/>
        <v>880851</v>
      </c>
      <c r="CN107" s="25">
        <f t="shared" si="128"/>
        <v>0</v>
      </c>
      <c r="CO107" s="25">
        <f t="shared" si="128"/>
        <v>0</v>
      </c>
      <c r="CP107" s="25">
        <f t="shared" si="128"/>
        <v>0</v>
      </c>
      <c r="CQ107" s="25">
        <f t="shared" si="128"/>
        <v>0</v>
      </c>
      <c r="CR107" s="25">
        <f t="shared" si="128"/>
        <v>0</v>
      </c>
      <c r="CS107" s="25">
        <f t="shared" si="135"/>
        <v>0</v>
      </c>
      <c r="CT107" s="25">
        <f t="shared" si="135"/>
        <v>0</v>
      </c>
      <c r="CU107" s="25">
        <f t="shared" si="128"/>
        <v>0</v>
      </c>
      <c r="CV107" s="25">
        <f t="shared" si="130"/>
        <v>0</v>
      </c>
      <c r="CW107" s="25">
        <f t="shared" si="130"/>
        <v>0</v>
      </c>
      <c r="CX107" s="25">
        <f t="shared" si="136"/>
        <v>0</v>
      </c>
      <c r="CY107" s="25">
        <f t="shared" si="136"/>
        <v>0</v>
      </c>
      <c r="CZ107" s="25">
        <f t="shared" si="136"/>
        <v>37683184</v>
      </c>
      <c r="DA107" s="25"/>
      <c r="DB107" s="25">
        <f t="shared" si="137"/>
        <v>0</v>
      </c>
      <c r="DC107" s="25">
        <f t="shared" si="137"/>
        <v>0</v>
      </c>
      <c r="DD107" s="25">
        <f t="shared" si="137"/>
        <v>33000000</v>
      </c>
      <c r="DF107" s="177"/>
      <c r="DG107" s="177"/>
      <c r="DH107" s="184">
        <v>71564035</v>
      </c>
      <c r="DI107" s="184">
        <v>0</v>
      </c>
      <c r="DJ107" s="183"/>
      <c r="DK107" s="177"/>
    </row>
    <row r="108" spans="1:115" ht="33" hidden="1" customHeight="1" x14ac:dyDescent="0.25">
      <c r="A108" s="216"/>
      <c r="B108" s="194" t="s">
        <v>311</v>
      </c>
      <c r="C108" s="52" t="s">
        <v>312</v>
      </c>
      <c r="D108" s="22" t="s">
        <v>313</v>
      </c>
      <c r="E108" s="23">
        <v>301</v>
      </c>
      <c r="F108" s="24" t="s">
        <v>282</v>
      </c>
      <c r="G108" s="25">
        <f t="shared" si="115"/>
        <v>1398000000</v>
      </c>
      <c r="H108" s="25">
        <v>5000000</v>
      </c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>
        <v>1393000000</v>
      </c>
      <c r="W108" s="25"/>
      <c r="X108" s="25"/>
      <c r="Y108" s="25"/>
      <c r="Z108" s="25"/>
      <c r="AA108" s="26">
        <f t="shared" si="116"/>
        <v>0.98991923462088693</v>
      </c>
      <c r="AB108" s="25">
        <f t="shared" si="117"/>
        <v>1383907090</v>
      </c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>
        <f>+'[1]ENERO 2017'!$Q$228</f>
        <v>1383907090</v>
      </c>
      <c r="AR108" s="25"/>
      <c r="AS108" s="25"/>
      <c r="AT108" s="25"/>
      <c r="AU108" s="25"/>
      <c r="AV108" s="26">
        <f t="shared" si="118"/>
        <v>1.0080765379113066E-2</v>
      </c>
      <c r="AW108" s="25">
        <f t="shared" si="119"/>
        <v>14092910</v>
      </c>
      <c r="AX108" s="25">
        <f t="shared" si="120"/>
        <v>5000000</v>
      </c>
      <c r="AY108" s="25">
        <f t="shared" si="120"/>
        <v>0</v>
      </c>
      <c r="AZ108" s="25">
        <f t="shared" si="120"/>
        <v>0</v>
      </c>
      <c r="BA108" s="25">
        <f t="shared" si="133"/>
        <v>0</v>
      </c>
      <c r="BB108" s="25">
        <f t="shared" si="133"/>
        <v>0</v>
      </c>
      <c r="BC108" s="25">
        <f t="shared" si="133"/>
        <v>0</v>
      </c>
      <c r="BD108" s="25">
        <f t="shared" si="133"/>
        <v>0</v>
      </c>
      <c r="BE108" s="25">
        <f t="shared" si="133"/>
        <v>0</v>
      </c>
      <c r="BF108" s="25">
        <f t="shared" si="133"/>
        <v>0</v>
      </c>
      <c r="BG108" s="25">
        <f t="shared" si="133"/>
        <v>0</v>
      </c>
      <c r="BH108" s="25">
        <f t="shared" si="133"/>
        <v>0</v>
      </c>
      <c r="BI108" s="25">
        <f t="shared" si="133"/>
        <v>0</v>
      </c>
      <c r="BJ108" s="25">
        <f t="shared" si="133"/>
        <v>0</v>
      </c>
      <c r="BK108" s="25">
        <f t="shared" si="133"/>
        <v>0</v>
      </c>
      <c r="BL108" s="25">
        <f t="shared" si="133"/>
        <v>9092910</v>
      </c>
      <c r="BM108" s="25"/>
      <c r="BN108" s="25"/>
      <c r="BO108" s="25">
        <f t="shared" si="122"/>
        <v>0</v>
      </c>
      <c r="BP108" s="25">
        <f t="shared" si="134"/>
        <v>0</v>
      </c>
      <c r="BQ108" s="26">
        <f t="shared" si="124"/>
        <v>1.5164520743919885E-2</v>
      </c>
      <c r="BR108" s="25">
        <f t="shared" si="125"/>
        <v>21200000</v>
      </c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>
        <f>+'[1]ENERO 2017'!$Q$230</f>
        <v>21200000</v>
      </c>
      <c r="CG108" s="25"/>
      <c r="CH108" s="25"/>
      <c r="CI108" s="25"/>
      <c r="CJ108" s="25"/>
      <c r="CK108" s="26">
        <f t="shared" si="126"/>
        <v>0.98483547925608006</v>
      </c>
      <c r="CL108" s="25">
        <f t="shared" si="127"/>
        <v>1376800000</v>
      </c>
      <c r="CM108" s="25">
        <f t="shared" si="128"/>
        <v>5000000</v>
      </c>
      <c r="CN108" s="25">
        <f t="shared" si="128"/>
        <v>0</v>
      </c>
      <c r="CO108" s="25">
        <f t="shared" si="128"/>
        <v>0</v>
      </c>
      <c r="CP108" s="25">
        <f t="shared" si="128"/>
        <v>0</v>
      </c>
      <c r="CQ108" s="25">
        <f t="shared" si="128"/>
        <v>0</v>
      </c>
      <c r="CR108" s="25">
        <f t="shared" si="128"/>
        <v>0</v>
      </c>
      <c r="CS108" s="25">
        <f t="shared" si="135"/>
        <v>0</v>
      </c>
      <c r="CT108" s="25">
        <f t="shared" si="135"/>
        <v>0</v>
      </c>
      <c r="CU108" s="25">
        <f t="shared" si="128"/>
        <v>0</v>
      </c>
      <c r="CV108" s="25">
        <f t="shared" si="130"/>
        <v>0</v>
      </c>
      <c r="CW108" s="25">
        <f t="shared" si="130"/>
        <v>0</v>
      </c>
      <c r="CX108" s="25">
        <f t="shared" si="136"/>
        <v>0</v>
      </c>
      <c r="CY108" s="25">
        <f t="shared" si="136"/>
        <v>0</v>
      </c>
      <c r="CZ108" s="25">
        <f t="shared" si="136"/>
        <v>1371800000</v>
      </c>
      <c r="DA108" s="25"/>
      <c r="DB108" s="25">
        <f t="shared" si="137"/>
        <v>0</v>
      </c>
      <c r="DC108" s="25">
        <f t="shared" si="137"/>
        <v>0</v>
      </c>
      <c r="DD108" s="25">
        <f t="shared" si="137"/>
        <v>0</v>
      </c>
      <c r="DF108" s="177"/>
      <c r="DG108" s="177"/>
      <c r="DH108" s="184">
        <v>1398000000</v>
      </c>
      <c r="DI108" s="184">
        <v>21200000</v>
      </c>
      <c r="DJ108" s="183"/>
      <c r="DK108" s="177"/>
    </row>
    <row r="109" spans="1:115" ht="36" hidden="1" customHeight="1" x14ac:dyDescent="0.25">
      <c r="A109" s="216"/>
      <c r="B109" s="195"/>
      <c r="C109" s="52" t="s">
        <v>314</v>
      </c>
      <c r="D109" s="22" t="s">
        <v>315</v>
      </c>
      <c r="E109" s="23">
        <v>301</v>
      </c>
      <c r="F109" s="24" t="s">
        <v>282</v>
      </c>
      <c r="G109" s="25">
        <f t="shared" si="115"/>
        <v>30000000</v>
      </c>
      <c r="H109" s="25"/>
      <c r="I109" s="25">
        <v>30000000</v>
      </c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6">
        <f t="shared" si="116"/>
        <v>1</v>
      </c>
      <c r="AB109" s="25">
        <f t="shared" si="117"/>
        <v>30000000</v>
      </c>
      <c r="AC109" s="25"/>
      <c r="AD109" s="25">
        <f>+'[1]ENERO 2017'!$K$237</f>
        <v>30000000</v>
      </c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6">
        <f t="shared" si="118"/>
        <v>0</v>
      </c>
      <c r="AW109" s="25">
        <f t="shared" si="119"/>
        <v>0</v>
      </c>
      <c r="AX109" s="25">
        <f t="shared" si="120"/>
        <v>0</v>
      </c>
      <c r="AY109" s="25">
        <f t="shared" si="120"/>
        <v>0</v>
      </c>
      <c r="AZ109" s="25">
        <f t="shared" si="120"/>
        <v>0</v>
      </c>
      <c r="BA109" s="25">
        <f t="shared" si="133"/>
        <v>0</v>
      </c>
      <c r="BB109" s="25">
        <f t="shared" si="133"/>
        <v>0</v>
      </c>
      <c r="BC109" s="25">
        <f t="shared" si="133"/>
        <v>0</v>
      </c>
      <c r="BD109" s="25">
        <f t="shared" si="133"/>
        <v>0</v>
      </c>
      <c r="BE109" s="25">
        <f t="shared" si="133"/>
        <v>0</v>
      </c>
      <c r="BF109" s="25">
        <f t="shared" si="133"/>
        <v>0</v>
      </c>
      <c r="BG109" s="25">
        <f t="shared" si="133"/>
        <v>0</v>
      </c>
      <c r="BH109" s="25">
        <f t="shared" si="133"/>
        <v>0</v>
      </c>
      <c r="BI109" s="25">
        <f t="shared" si="133"/>
        <v>0</v>
      </c>
      <c r="BJ109" s="25">
        <f t="shared" si="133"/>
        <v>0</v>
      </c>
      <c r="BK109" s="25">
        <f t="shared" si="133"/>
        <v>0</v>
      </c>
      <c r="BL109" s="25">
        <f t="shared" si="133"/>
        <v>0</v>
      </c>
      <c r="BM109" s="25"/>
      <c r="BN109" s="25"/>
      <c r="BO109" s="25">
        <f t="shared" si="122"/>
        <v>0</v>
      </c>
      <c r="BP109" s="25">
        <f t="shared" si="134"/>
        <v>0</v>
      </c>
      <c r="BQ109" s="26">
        <f t="shared" si="124"/>
        <v>0</v>
      </c>
      <c r="BR109" s="25">
        <f t="shared" si="125"/>
        <v>0</v>
      </c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6">
        <f t="shared" si="126"/>
        <v>1</v>
      </c>
      <c r="CL109" s="25">
        <f t="shared" si="127"/>
        <v>30000000</v>
      </c>
      <c r="CM109" s="25">
        <f t="shared" si="128"/>
        <v>0</v>
      </c>
      <c r="CN109" s="25">
        <f t="shared" si="128"/>
        <v>30000000</v>
      </c>
      <c r="CO109" s="25">
        <f t="shared" si="128"/>
        <v>0</v>
      </c>
      <c r="CP109" s="25">
        <f t="shared" si="128"/>
        <v>0</v>
      </c>
      <c r="CQ109" s="25">
        <f t="shared" si="128"/>
        <v>0</v>
      </c>
      <c r="CR109" s="25">
        <f t="shared" si="128"/>
        <v>0</v>
      </c>
      <c r="CS109" s="25">
        <f t="shared" si="135"/>
        <v>0</v>
      </c>
      <c r="CT109" s="25">
        <f t="shared" si="135"/>
        <v>0</v>
      </c>
      <c r="CU109" s="25">
        <f t="shared" si="128"/>
        <v>0</v>
      </c>
      <c r="CV109" s="25">
        <f t="shared" si="130"/>
        <v>0</v>
      </c>
      <c r="CW109" s="25">
        <f t="shared" si="130"/>
        <v>0</v>
      </c>
      <c r="CX109" s="25">
        <f t="shared" si="136"/>
        <v>0</v>
      </c>
      <c r="CY109" s="25">
        <f t="shared" si="136"/>
        <v>0</v>
      </c>
      <c r="CZ109" s="25">
        <f t="shared" si="136"/>
        <v>0</v>
      </c>
      <c r="DA109" s="25"/>
      <c r="DB109" s="25">
        <f t="shared" si="137"/>
        <v>0</v>
      </c>
      <c r="DC109" s="25">
        <f t="shared" si="137"/>
        <v>0</v>
      </c>
      <c r="DD109" s="25">
        <f t="shared" si="137"/>
        <v>0</v>
      </c>
      <c r="DF109" s="177"/>
      <c r="DG109" s="177"/>
      <c r="DH109" s="184">
        <v>30000000</v>
      </c>
      <c r="DI109" s="184">
        <v>0</v>
      </c>
      <c r="DJ109" s="183"/>
      <c r="DK109" s="177"/>
    </row>
    <row r="110" spans="1:115" ht="24.75" hidden="1" customHeight="1" x14ac:dyDescent="0.25">
      <c r="A110" s="216"/>
      <c r="B110" s="196"/>
      <c r="C110" s="52" t="s">
        <v>316</v>
      </c>
      <c r="D110" s="22" t="s">
        <v>317</v>
      </c>
      <c r="E110" s="93">
        <v>301</v>
      </c>
      <c r="F110" s="24" t="s">
        <v>282</v>
      </c>
      <c r="G110" s="25">
        <f t="shared" si="115"/>
        <v>84000000</v>
      </c>
      <c r="H110" s="25"/>
      <c r="I110" s="25">
        <v>84000000</v>
      </c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6">
        <f t="shared" si="116"/>
        <v>1</v>
      </c>
      <c r="AB110" s="25">
        <f t="shared" si="117"/>
        <v>84000000</v>
      </c>
      <c r="AC110" s="25"/>
      <c r="AD110" s="25">
        <f>+'[1]ENERO 2017'!$K$244</f>
        <v>84000000</v>
      </c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6">
        <f t="shared" si="118"/>
        <v>0</v>
      </c>
      <c r="AW110" s="25">
        <f t="shared" si="119"/>
        <v>0</v>
      </c>
      <c r="AX110" s="25">
        <f t="shared" si="120"/>
        <v>0</v>
      </c>
      <c r="AY110" s="25">
        <f t="shared" si="120"/>
        <v>0</v>
      </c>
      <c r="AZ110" s="25">
        <f t="shared" si="120"/>
        <v>0</v>
      </c>
      <c r="BA110" s="25">
        <f t="shared" si="133"/>
        <v>0</v>
      </c>
      <c r="BB110" s="25">
        <f t="shared" si="133"/>
        <v>0</v>
      </c>
      <c r="BC110" s="25">
        <f t="shared" si="133"/>
        <v>0</v>
      </c>
      <c r="BD110" s="25">
        <f t="shared" si="133"/>
        <v>0</v>
      </c>
      <c r="BE110" s="25">
        <f t="shared" si="133"/>
        <v>0</v>
      </c>
      <c r="BF110" s="25">
        <f t="shared" si="133"/>
        <v>0</v>
      </c>
      <c r="BG110" s="25">
        <f t="shared" si="133"/>
        <v>0</v>
      </c>
      <c r="BH110" s="25">
        <f t="shared" si="133"/>
        <v>0</v>
      </c>
      <c r="BI110" s="25">
        <f t="shared" si="133"/>
        <v>0</v>
      </c>
      <c r="BJ110" s="25">
        <f t="shared" si="133"/>
        <v>0</v>
      </c>
      <c r="BK110" s="25">
        <f t="shared" si="133"/>
        <v>0</v>
      </c>
      <c r="BL110" s="25">
        <f t="shared" si="133"/>
        <v>0</v>
      </c>
      <c r="BM110" s="25"/>
      <c r="BN110" s="25"/>
      <c r="BO110" s="25">
        <f t="shared" si="122"/>
        <v>0</v>
      </c>
      <c r="BP110" s="25">
        <f t="shared" si="134"/>
        <v>0</v>
      </c>
      <c r="BQ110" s="26">
        <f t="shared" si="124"/>
        <v>0</v>
      </c>
      <c r="BR110" s="25">
        <f t="shared" si="125"/>
        <v>0</v>
      </c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6">
        <f t="shared" si="126"/>
        <v>1</v>
      </c>
      <c r="CL110" s="25">
        <f t="shared" si="127"/>
        <v>84000000</v>
      </c>
      <c r="CM110" s="25">
        <f t="shared" si="128"/>
        <v>0</v>
      </c>
      <c r="CN110" s="25">
        <f t="shared" si="128"/>
        <v>84000000</v>
      </c>
      <c r="CO110" s="25">
        <f t="shared" si="128"/>
        <v>0</v>
      </c>
      <c r="CP110" s="25">
        <f t="shared" si="128"/>
        <v>0</v>
      </c>
      <c r="CQ110" s="25">
        <f t="shared" si="128"/>
        <v>0</v>
      </c>
      <c r="CR110" s="25">
        <f t="shared" si="128"/>
        <v>0</v>
      </c>
      <c r="CS110" s="25">
        <f t="shared" si="135"/>
        <v>0</v>
      </c>
      <c r="CT110" s="25">
        <f t="shared" si="135"/>
        <v>0</v>
      </c>
      <c r="CU110" s="25">
        <f t="shared" si="128"/>
        <v>0</v>
      </c>
      <c r="CV110" s="25">
        <f t="shared" si="130"/>
        <v>0</v>
      </c>
      <c r="CW110" s="25">
        <f t="shared" si="130"/>
        <v>0</v>
      </c>
      <c r="CX110" s="25">
        <f t="shared" si="136"/>
        <v>0</v>
      </c>
      <c r="CY110" s="25">
        <f t="shared" si="136"/>
        <v>0</v>
      </c>
      <c r="CZ110" s="25">
        <f t="shared" si="136"/>
        <v>0</v>
      </c>
      <c r="DA110" s="25"/>
      <c r="DB110" s="25">
        <f t="shared" si="137"/>
        <v>0</v>
      </c>
      <c r="DC110" s="25">
        <f t="shared" si="137"/>
        <v>0</v>
      </c>
      <c r="DD110" s="25">
        <f t="shared" si="137"/>
        <v>0</v>
      </c>
      <c r="DF110" s="177"/>
      <c r="DG110" s="177"/>
      <c r="DH110" s="184">
        <v>84000000</v>
      </c>
      <c r="DI110" s="184">
        <v>0</v>
      </c>
      <c r="DJ110" s="183"/>
      <c r="DK110" s="177"/>
    </row>
    <row r="111" spans="1:115" ht="23.25" hidden="1" customHeight="1" x14ac:dyDescent="0.25">
      <c r="A111" s="216"/>
      <c r="B111" s="92" t="s">
        <v>318</v>
      </c>
      <c r="C111" s="52" t="s">
        <v>319</v>
      </c>
      <c r="D111" s="22" t="s">
        <v>320</v>
      </c>
      <c r="E111" s="93">
        <v>301</v>
      </c>
      <c r="F111" s="24" t="s">
        <v>282</v>
      </c>
      <c r="G111" s="25">
        <f t="shared" si="115"/>
        <v>50000000</v>
      </c>
      <c r="H111" s="25"/>
      <c r="I111" s="25"/>
      <c r="J111" s="25">
        <v>50000000</v>
      </c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6">
        <f t="shared" si="116"/>
        <v>1</v>
      </c>
      <c r="AB111" s="25">
        <f t="shared" si="117"/>
        <v>50000000</v>
      </c>
      <c r="AC111" s="25"/>
      <c r="AD111" s="25"/>
      <c r="AE111" s="25">
        <f>+'[1]ENERO 2017'!$L$252</f>
        <v>50000000</v>
      </c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6">
        <f t="shared" si="118"/>
        <v>0</v>
      </c>
      <c r="AW111" s="25">
        <f t="shared" si="119"/>
        <v>0</v>
      </c>
      <c r="AX111" s="25">
        <f t="shared" si="120"/>
        <v>0</v>
      </c>
      <c r="AY111" s="25">
        <f t="shared" si="120"/>
        <v>0</v>
      </c>
      <c r="AZ111" s="25">
        <f t="shared" si="120"/>
        <v>0</v>
      </c>
      <c r="BA111" s="25">
        <f t="shared" si="133"/>
        <v>0</v>
      </c>
      <c r="BB111" s="25">
        <f t="shared" si="133"/>
        <v>0</v>
      </c>
      <c r="BC111" s="25">
        <f t="shared" si="133"/>
        <v>0</v>
      </c>
      <c r="BD111" s="25">
        <f t="shared" si="133"/>
        <v>0</v>
      </c>
      <c r="BE111" s="25">
        <f t="shared" si="133"/>
        <v>0</v>
      </c>
      <c r="BF111" s="25">
        <f t="shared" si="133"/>
        <v>0</v>
      </c>
      <c r="BG111" s="25">
        <f t="shared" si="133"/>
        <v>0</v>
      </c>
      <c r="BH111" s="25">
        <f t="shared" si="133"/>
        <v>0</v>
      </c>
      <c r="BI111" s="25">
        <f t="shared" si="133"/>
        <v>0</v>
      </c>
      <c r="BJ111" s="25">
        <f t="shared" si="133"/>
        <v>0</v>
      </c>
      <c r="BK111" s="25">
        <f t="shared" si="133"/>
        <v>0</v>
      </c>
      <c r="BL111" s="25">
        <f t="shared" si="133"/>
        <v>0</v>
      </c>
      <c r="BM111" s="25"/>
      <c r="BN111" s="25"/>
      <c r="BO111" s="25">
        <f t="shared" si="122"/>
        <v>0</v>
      </c>
      <c r="BP111" s="25">
        <f t="shared" si="134"/>
        <v>0</v>
      </c>
      <c r="BQ111" s="26">
        <f t="shared" si="124"/>
        <v>0</v>
      </c>
      <c r="BR111" s="25">
        <f t="shared" si="125"/>
        <v>0</v>
      </c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6">
        <f t="shared" si="126"/>
        <v>1</v>
      </c>
      <c r="CL111" s="25">
        <f t="shared" si="127"/>
        <v>50000000</v>
      </c>
      <c r="CM111" s="25">
        <f t="shared" si="128"/>
        <v>0</v>
      </c>
      <c r="CN111" s="25">
        <f t="shared" si="128"/>
        <v>0</v>
      </c>
      <c r="CO111" s="25">
        <f t="shared" si="128"/>
        <v>50000000</v>
      </c>
      <c r="CP111" s="25">
        <f t="shared" si="128"/>
        <v>0</v>
      </c>
      <c r="CQ111" s="25">
        <f t="shared" si="128"/>
        <v>0</v>
      </c>
      <c r="CR111" s="25">
        <f t="shared" si="128"/>
        <v>0</v>
      </c>
      <c r="CS111" s="25">
        <f t="shared" si="135"/>
        <v>0</v>
      </c>
      <c r="CT111" s="25">
        <f t="shared" si="135"/>
        <v>0</v>
      </c>
      <c r="CU111" s="25">
        <f t="shared" si="128"/>
        <v>0</v>
      </c>
      <c r="CV111" s="25">
        <f t="shared" si="130"/>
        <v>0</v>
      </c>
      <c r="CW111" s="25">
        <f t="shared" si="130"/>
        <v>0</v>
      </c>
      <c r="CX111" s="25">
        <f t="shared" si="136"/>
        <v>0</v>
      </c>
      <c r="CY111" s="25">
        <f t="shared" si="136"/>
        <v>0</v>
      </c>
      <c r="CZ111" s="25">
        <f t="shared" si="136"/>
        <v>0</v>
      </c>
      <c r="DA111" s="25"/>
      <c r="DB111" s="25">
        <f t="shared" si="137"/>
        <v>0</v>
      </c>
      <c r="DC111" s="25">
        <f t="shared" si="137"/>
        <v>0</v>
      </c>
      <c r="DD111" s="25">
        <f t="shared" si="137"/>
        <v>0</v>
      </c>
      <c r="DF111" s="180" t="s">
        <v>392</v>
      </c>
      <c r="DG111" s="177"/>
      <c r="DH111" s="184">
        <v>50000000</v>
      </c>
      <c r="DI111" s="184">
        <v>0</v>
      </c>
      <c r="DJ111" s="183"/>
      <c r="DK111" s="177"/>
    </row>
    <row r="112" spans="1:115" s="46" customFormat="1" ht="21" customHeight="1" thickTop="1" thickBot="1" x14ac:dyDescent="0.3">
      <c r="A112" s="76"/>
      <c r="B112" s="263" t="s">
        <v>321</v>
      </c>
      <c r="C112" s="264"/>
      <c r="D112" s="264"/>
      <c r="E112" s="264"/>
      <c r="F112" s="271"/>
      <c r="G112" s="65">
        <f t="shared" ref="G112:Z112" si="138">SUM(G97:G111)</f>
        <v>2643519035</v>
      </c>
      <c r="H112" s="65">
        <f t="shared" si="138"/>
        <v>270880851</v>
      </c>
      <c r="I112" s="65">
        <f t="shared" si="138"/>
        <v>714000000</v>
      </c>
      <c r="J112" s="65">
        <f t="shared" si="138"/>
        <v>50000000</v>
      </c>
      <c r="K112" s="65">
        <f t="shared" si="138"/>
        <v>0</v>
      </c>
      <c r="L112" s="65">
        <f t="shared" si="138"/>
        <v>0</v>
      </c>
      <c r="M112" s="65">
        <f t="shared" si="138"/>
        <v>0</v>
      </c>
      <c r="N112" s="65">
        <f t="shared" si="138"/>
        <v>0</v>
      </c>
      <c r="O112" s="65">
        <f t="shared" si="138"/>
        <v>0</v>
      </c>
      <c r="P112" s="65">
        <f t="shared" si="138"/>
        <v>0</v>
      </c>
      <c r="Q112" s="65">
        <f t="shared" si="138"/>
        <v>0</v>
      </c>
      <c r="R112" s="65">
        <f t="shared" si="138"/>
        <v>0</v>
      </c>
      <c r="S112" s="65">
        <f t="shared" si="138"/>
        <v>0</v>
      </c>
      <c r="T112" s="65">
        <f t="shared" si="138"/>
        <v>0</v>
      </c>
      <c r="U112" s="65">
        <f t="shared" si="138"/>
        <v>0</v>
      </c>
      <c r="V112" s="65">
        <f t="shared" si="138"/>
        <v>1570638184</v>
      </c>
      <c r="W112" s="65">
        <f t="shared" si="138"/>
        <v>0</v>
      </c>
      <c r="X112" s="65">
        <f t="shared" si="138"/>
        <v>0</v>
      </c>
      <c r="Y112" s="65">
        <f t="shared" si="138"/>
        <v>0</v>
      </c>
      <c r="Z112" s="65">
        <f t="shared" si="138"/>
        <v>38000000</v>
      </c>
      <c r="AA112" s="43">
        <f t="shared" si="116"/>
        <v>0.9913094020902331</v>
      </c>
      <c r="AB112" s="65">
        <f>SUM(AB97:AB111)</f>
        <v>2620545274</v>
      </c>
      <c r="AC112" s="65">
        <f t="shared" ref="AC112:AU112" si="139">SUM(AC97:AC111)</f>
        <v>265880851</v>
      </c>
      <c r="AD112" s="65">
        <f t="shared" si="139"/>
        <v>714000000</v>
      </c>
      <c r="AE112" s="65">
        <f t="shared" si="139"/>
        <v>50000000</v>
      </c>
      <c r="AF112" s="65">
        <f t="shared" si="139"/>
        <v>0</v>
      </c>
      <c r="AG112" s="65">
        <f t="shared" si="139"/>
        <v>0</v>
      </c>
      <c r="AH112" s="65">
        <f t="shared" si="139"/>
        <v>0</v>
      </c>
      <c r="AI112" s="65">
        <f t="shared" si="139"/>
        <v>0</v>
      </c>
      <c r="AJ112" s="65">
        <f t="shared" si="139"/>
        <v>0</v>
      </c>
      <c r="AK112" s="65">
        <f t="shared" si="139"/>
        <v>0</v>
      </c>
      <c r="AL112" s="65">
        <f t="shared" si="139"/>
        <v>0</v>
      </c>
      <c r="AM112" s="65">
        <f t="shared" si="139"/>
        <v>0</v>
      </c>
      <c r="AN112" s="65">
        <f t="shared" si="139"/>
        <v>0</v>
      </c>
      <c r="AO112" s="65">
        <f t="shared" si="139"/>
        <v>0</v>
      </c>
      <c r="AP112" s="65">
        <f t="shared" si="139"/>
        <v>0</v>
      </c>
      <c r="AQ112" s="65">
        <f t="shared" si="139"/>
        <v>1560664423</v>
      </c>
      <c r="AR112" s="65">
        <f t="shared" si="139"/>
        <v>0</v>
      </c>
      <c r="AS112" s="65">
        <f t="shared" si="139"/>
        <v>0</v>
      </c>
      <c r="AT112" s="65">
        <f t="shared" si="139"/>
        <v>0</v>
      </c>
      <c r="AU112" s="65">
        <f t="shared" si="139"/>
        <v>30000000</v>
      </c>
      <c r="AV112" s="43">
        <f t="shared" si="118"/>
        <v>8.6905979097668951E-3</v>
      </c>
      <c r="AW112" s="65">
        <f t="shared" ref="AW112:BP112" si="140">SUM(AW97:AW111)</f>
        <v>22973761</v>
      </c>
      <c r="AX112" s="65">
        <f t="shared" si="140"/>
        <v>5000000</v>
      </c>
      <c r="AY112" s="65">
        <f t="shared" si="140"/>
        <v>0</v>
      </c>
      <c r="AZ112" s="65">
        <f t="shared" si="140"/>
        <v>0</v>
      </c>
      <c r="BA112" s="65">
        <f t="shared" si="140"/>
        <v>0</v>
      </c>
      <c r="BB112" s="65">
        <f t="shared" si="140"/>
        <v>0</v>
      </c>
      <c r="BC112" s="65">
        <f t="shared" si="140"/>
        <v>0</v>
      </c>
      <c r="BD112" s="65">
        <f t="shared" si="140"/>
        <v>0</v>
      </c>
      <c r="BE112" s="65">
        <f t="shared" si="140"/>
        <v>0</v>
      </c>
      <c r="BF112" s="65">
        <f t="shared" si="140"/>
        <v>0</v>
      </c>
      <c r="BG112" s="65">
        <f t="shared" si="140"/>
        <v>0</v>
      </c>
      <c r="BH112" s="65">
        <f t="shared" si="140"/>
        <v>0</v>
      </c>
      <c r="BI112" s="65">
        <f t="shared" si="140"/>
        <v>0</v>
      </c>
      <c r="BJ112" s="65">
        <f t="shared" si="140"/>
        <v>0</v>
      </c>
      <c r="BK112" s="65">
        <f t="shared" si="140"/>
        <v>0</v>
      </c>
      <c r="BL112" s="65">
        <f t="shared" si="140"/>
        <v>9973761</v>
      </c>
      <c r="BM112" s="65">
        <f t="shared" si="140"/>
        <v>0</v>
      </c>
      <c r="BN112" s="65">
        <f t="shared" si="140"/>
        <v>0</v>
      </c>
      <c r="BO112" s="65">
        <f t="shared" si="140"/>
        <v>0</v>
      </c>
      <c r="BP112" s="65">
        <f t="shared" si="140"/>
        <v>8000000</v>
      </c>
      <c r="BQ112" s="43">
        <f t="shared" si="124"/>
        <v>3.1541653340128116E-2</v>
      </c>
      <c r="BR112" s="65">
        <f t="shared" ref="BR112:CJ112" si="141">SUM(BR97:BR111)</f>
        <v>83380961</v>
      </c>
      <c r="BS112" s="65">
        <f t="shared" si="141"/>
        <v>0</v>
      </c>
      <c r="BT112" s="65">
        <f t="shared" si="141"/>
        <v>58780961</v>
      </c>
      <c r="BU112" s="65">
        <f t="shared" si="141"/>
        <v>0</v>
      </c>
      <c r="BV112" s="65">
        <f t="shared" si="141"/>
        <v>0</v>
      </c>
      <c r="BW112" s="65">
        <f t="shared" si="141"/>
        <v>0</v>
      </c>
      <c r="BX112" s="65">
        <f t="shared" si="141"/>
        <v>0</v>
      </c>
      <c r="BY112" s="65">
        <f t="shared" si="141"/>
        <v>0</v>
      </c>
      <c r="BZ112" s="65">
        <f t="shared" si="141"/>
        <v>0</v>
      </c>
      <c r="CA112" s="65">
        <f t="shared" si="141"/>
        <v>0</v>
      </c>
      <c r="CB112" s="65">
        <f t="shared" si="141"/>
        <v>0</v>
      </c>
      <c r="CC112" s="65">
        <f t="shared" si="141"/>
        <v>0</v>
      </c>
      <c r="CD112" s="65">
        <f t="shared" si="141"/>
        <v>0</v>
      </c>
      <c r="CE112" s="65">
        <f t="shared" si="141"/>
        <v>0</v>
      </c>
      <c r="CF112" s="65">
        <f t="shared" si="141"/>
        <v>24600000</v>
      </c>
      <c r="CG112" s="65">
        <f t="shared" si="141"/>
        <v>0</v>
      </c>
      <c r="CH112" s="65">
        <f t="shared" si="141"/>
        <v>0</v>
      </c>
      <c r="CI112" s="65">
        <f t="shared" si="141"/>
        <v>0</v>
      </c>
      <c r="CJ112" s="65">
        <f t="shared" si="141"/>
        <v>0</v>
      </c>
      <c r="CK112" s="43">
        <f t="shared" si="126"/>
        <v>0.96845834665987185</v>
      </c>
      <c r="CL112" s="65">
        <f t="shared" ref="CL112:DD112" si="142">SUM(CL97:CL111)</f>
        <v>2560138074</v>
      </c>
      <c r="CM112" s="65">
        <f t="shared" si="142"/>
        <v>270880851</v>
      </c>
      <c r="CN112" s="65">
        <f t="shared" si="142"/>
        <v>655219039</v>
      </c>
      <c r="CO112" s="65">
        <f t="shared" si="142"/>
        <v>50000000</v>
      </c>
      <c r="CP112" s="65">
        <f t="shared" si="142"/>
        <v>0</v>
      </c>
      <c r="CQ112" s="65">
        <f t="shared" si="142"/>
        <v>0</v>
      </c>
      <c r="CR112" s="65">
        <f t="shared" si="142"/>
        <v>0</v>
      </c>
      <c r="CS112" s="65">
        <f t="shared" si="142"/>
        <v>0</v>
      </c>
      <c r="CT112" s="65">
        <f t="shared" si="142"/>
        <v>0</v>
      </c>
      <c r="CU112" s="65">
        <f t="shared" si="142"/>
        <v>0</v>
      </c>
      <c r="CV112" s="65">
        <f t="shared" si="142"/>
        <v>0</v>
      </c>
      <c r="CW112" s="65">
        <f t="shared" si="142"/>
        <v>0</v>
      </c>
      <c r="CX112" s="65">
        <f t="shared" si="142"/>
        <v>0</v>
      </c>
      <c r="CY112" s="65">
        <f t="shared" si="142"/>
        <v>0</v>
      </c>
      <c r="CZ112" s="65">
        <f t="shared" si="142"/>
        <v>1546038184</v>
      </c>
      <c r="DA112" s="65">
        <f t="shared" si="142"/>
        <v>0</v>
      </c>
      <c r="DB112" s="65">
        <f t="shared" si="142"/>
        <v>0</v>
      </c>
      <c r="DC112" s="65">
        <f t="shared" si="142"/>
        <v>0</v>
      </c>
      <c r="DD112" s="65">
        <f t="shared" si="142"/>
        <v>38000000</v>
      </c>
      <c r="DF112" s="177" t="s">
        <v>392</v>
      </c>
      <c r="DG112" s="180"/>
      <c r="DH112" s="182">
        <v>2643519035</v>
      </c>
      <c r="DI112" s="182">
        <v>83380961</v>
      </c>
      <c r="DJ112" s="183">
        <v>3.15E-2</v>
      </c>
      <c r="DK112" s="180"/>
    </row>
    <row r="113" spans="1:115" ht="30.75" hidden="1" thickTop="1" x14ac:dyDescent="0.25">
      <c r="A113" s="205" t="s">
        <v>322</v>
      </c>
      <c r="B113" s="206" t="s">
        <v>323</v>
      </c>
      <c r="C113" s="52" t="s">
        <v>324</v>
      </c>
      <c r="D113" s="22" t="s">
        <v>325</v>
      </c>
      <c r="E113" s="94">
        <v>111</v>
      </c>
      <c r="F113" s="24" t="s">
        <v>282</v>
      </c>
      <c r="G113" s="25">
        <f t="shared" ref="G113:G129" si="143">SUM(H113:Z113)</f>
        <v>0</v>
      </c>
      <c r="H113" s="25"/>
      <c r="I113" s="25"/>
      <c r="J113" s="25"/>
      <c r="K113" s="25"/>
      <c r="L113" s="25"/>
      <c r="M113" s="25"/>
      <c r="N113" s="25"/>
      <c r="O113" s="25"/>
      <c r="P113" s="25"/>
      <c r="Q113" s="58"/>
      <c r="R113" s="25"/>
      <c r="S113" s="25"/>
      <c r="T113" s="25"/>
      <c r="U113" s="25"/>
      <c r="V113" s="25"/>
      <c r="W113" s="25"/>
      <c r="X113" s="25"/>
      <c r="Y113" s="25"/>
      <c r="Z113" s="25"/>
      <c r="AA113" s="26" t="e">
        <f t="shared" si="116"/>
        <v>#DIV/0!</v>
      </c>
      <c r="AB113" s="25">
        <f t="shared" ref="AB113:AB127" si="144">SUM(AC113:AU113)</f>
        <v>0</v>
      </c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6" t="e">
        <f t="shared" si="118"/>
        <v>#DIV/0!</v>
      </c>
      <c r="AW113" s="25">
        <f t="shared" ref="AW113:AW129" si="145">SUM(AX113:BP113)</f>
        <v>0</v>
      </c>
      <c r="AX113" s="25">
        <f t="shared" ref="AX113:AZ122" si="146">H113-AC113</f>
        <v>0</v>
      </c>
      <c r="AY113" s="25">
        <f t="shared" si="146"/>
        <v>0</v>
      </c>
      <c r="AZ113" s="25">
        <f t="shared" si="146"/>
        <v>0</v>
      </c>
      <c r="BA113" s="25">
        <f t="shared" ref="BA113:BL122" si="147">+K113-AF113</f>
        <v>0</v>
      </c>
      <c r="BB113" s="25">
        <f t="shared" si="147"/>
        <v>0</v>
      </c>
      <c r="BC113" s="25">
        <f t="shared" si="147"/>
        <v>0</v>
      </c>
      <c r="BD113" s="25">
        <f t="shared" si="147"/>
        <v>0</v>
      </c>
      <c r="BE113" s="25">
        <f t="shared" si="147"/>
        <v>0</v>
      </c>
      <c r="BF113" s="25">
        <f t="shared" si="147"/>
        <v>0</v>
      </c>
      <c r="BG113" s="25">
        <f t="shared" si="147"/>
        <v>0</v>
      </c>
      <c r="BH113" s="25">
        <f t="shared" si="147"/>
        <v>0</v>
      </c>
      <c r="BI113" s="25">
        <f t="shared" si="147"/>
        <v>0</v>
      </c>
      <c r="BJ113" s="25">
        <f t="shared" si="147"/>
        <v>0</v>
      </c>
      <c r="BK113" s="25">
        <f t="shared" si="147"/>
        <v>0</v>
      </c>
      <c r="BL113" s="25">
        <f t="shared" si="147"/>
        <v>0</v>
      </c>
      <c r="BM113" s="25"/>
      <c r="BN113" s="25"/>
      <c r="BO113" s="25">
        <f t="shared" ref="BO113:BO123" si="148">Y113-AT113</f>
        <v>0</v>
      </c>
      <c r="BP113" s="25">
        <f t="shared" ref="BP113:BP122" si="149">+Z113-AU113</f>
        <v>0</v>
      </c>
      <c r="BQ113" s="26" t="e">
        <f t="shared" si="124"/>
        <v>#DIV/0!</v>
      </c>
      <c r="BR113" s="25">
        <f t="shared" ref="BR113:BR127" si="150">SUM(BS113:CJ113)</f>
        <v>0</v>
      </c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6" t="e">
        <f t="shared" si="126"/>
        <v>#DIV/0!</v>
      </c>
      <c r="CL113" s="25">
        <f t="shared" ref="CL113:CL127" si="151">SUM(CM113:DD113)</f>
        <v>0</v>
      </c>
      <c r="CM113" s="25">
        <f t="shared" ref="CM113:CR122" si="152">H113-BS113</f>
        <v>0</v>
      </c>
      <c r="CN113" s="25">
        <f t="shared" si="152"/>
        <v>0</v>
      </c>
      <c r="CO113" s="25">
        <f t="shared" si="152"/>
        <v>0</v>
      </c>
      <c r="CP113" s="25">
        <f t="shared" si="152"/>
        <v>0</v>
      </c>
      <c r="CQ113" s="25">
        <f t="shared" si="152"/>
        <v>0</v>
      </c>
      <c r="CR113" s="25">
        <f t="shared" si="152"/>
        <v>0</v>
      </c>
      <c r="CS113" s="25">
        <f t="shared" ref="CS113:CU122" si="153">+N113-BY113</f>
        <v>0</v>
      </c>
      <c r="CT113" s="25">
        <f t="shared" si="153"/>
        <v>0</v>
      </c>
      <c r="CU113" s="25">
        <f t="shared" si="153"/>
        <v>0</v>
      </c>
      <c r="CV113" s="25">
        <f t="shared" ref="CV113:CW122" si="154">Q113-CB113</f>
        <v>0</v>
      </c>
      <c r="CW113" s="25">
        <f t="shared" si="154"/>
        <v>0</v>
      </c>
      <c r="CX113" s="25">
        <f t="shared" ref="CX113:CZ122" si="155">+T113-CD113</f>
        <v>0</v>
      </c>
      <c r="CY113" s="25">
        <f t="shared" si="155"/>
        <v>0</v>
      </c>
      <c r="CZ113" s="25">
        <f t="shared" si="155"/>
        <v>0</v>
      </c>
      <c r="DA113" s="25"/>
      <c r="DB113" s="25">
        <f t="shared" ref="DB113:DD123" si="156">+X113-CH113</f>
        <v>0</v>
      </c>
      <c r="DC113" s="25">
        <f t="shared" si="156"/>
        <v>0</v>
      </c>
      <c r="DD113" s="25">
        <f t="shared" si="156"/>
        <v>0</v>
      </c>
      <c r="DF113" s="185"/>
      <c r="DG113" s="177"/>
      <c r="DH113" s="184">
        <v>0</v>
      </c>
      <c r="DI113" s="184">
        <v>0</v>
      </c>
      <c r="DJ113" s="183"/>
      <c r="DK113" s="177"/>
    </row>
    <row r="114" spans="1:115" s="62" customFormat="1" ht="69" hidden="1" customHeight="1" x14ac:dyDescent="0.25">
      <c r="A114" s="192"/>
      <c r="B114" s="195"/>
      <c r="C114" s="59" t="s">
        <v>326</v>
      </c>
      <c r="D114" s="22" t="s">
        <v>327</v>
      </c>
      <c r="E114" s="93">
        <v>111</v>
      </c>
      <c r="F114" s="24" t="s">
        <v>328</v>
      </c>
      <c r="G114" s="25">
        <f t="shared" si="143"/>
        <v>231441728</v>
      </c>
      <c r="H114" s="58"/>
      <c r="I114" s="25"/>
      <c r="J114" s="58">
        <v>100000000</v>
      </c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>
        <v>100000000</v>
      </c>
      <c r="V114" s="58"/>
      <c r="W114" s="58"/>
      <c r="X114" s="58"/>
      <c r="Y114" s="58"/>
      <c r="Z114" s="58">
        <v>31441728</v>
      </c>
      <c r="AA114" s="61">
        <f t="shared" si="116"/>
        <v>0.8273902578190222</v>
      </c>
      <c r="AB114" s="25">
        <f t="shared" si="144"/>
        <v>191492631</v>
      </c>
      <c r="AC114" s="58"/>
      <c r="AD114" s="58"/>
      <c r="AE114" s="58">
        <f>+'[1]ENERO 2017'!$L$23</f>
        <v>91492631</v>
      </c>
      <c r="AF114" s="58"/>
      <c r="AG114" s="58"/>
      <c r="AH114" s="58"/>
      <c r="AI114" s="58"/>
      <c r="AJ114" s="58"/>
      <c r="AK114" s="58"/>
      <c r="AL114" s="25"/>
      <c r="AM114" s="58"/>
      <c r="AN114" s="58">
        <f>+'[1]ENERO 2017'!$P$23</f>
        <v>100000000</v>
      </c>
      <c r="AO114" s="58"/>
      <c r="AP114" s="58"/>
      <c r="AQ114" s="58"/>
      <c r="AR114" s="58"/>
      <c r="AS114" s="58"/>
      <c r="AT114" s="58"/>
      <c r="AU114" s="58"/>
      <c r="AV114" s="61">
        <f t="shared" si="118"/>
        <v>0.1726097421809778</v>
      </c>
      <c r="AW114" s="25">
        <f t="shared" si="145"/>
        <v>39949097</v>
      </c>
      <c r="AX114" s="58">
        <f t="shared" si="146"/>
        <v>0</v>
      </c>
      <c r="AY114" s="58">
        <f t="shared" si="146"/>
        <v>0</v>
      </c>
      <c r="AZ114" s="58">
        <f t="shared" si="146"/>
        <v>8507369</v>
      </c>
      <c r="BA114" s="58">
        <f t="shared" si="147"/>
        <v>0</v>
      </c>
      <c r="BB114" s="58">
        <f t="shared" si="147"/>
        <v>0</v>
      </c>
      <c r="BC114" s="25">
        <f t="shared" si="147"/>
        <v>0</v>
      </c>
      <c r="BD114" s="58">
        <f t="shared" si="147"/>
        <v>0</v>
      </c>
      <c r="BE114" s="58">
        <f t="shared" si="147"/>
        <v>0</v>
      </c>
      <c r="BF114" s="58">
        <f t="shared" si="147"/>
        <v>0</v>
      </c>
      <c r="BG114" s="58">
        <f t="shared" si="147"/>
        <v>0</v>
      </c>
      <c r="BH114" s="58">
        <f t="shared" si="147"/>
        <v>0</v>
      </c>
      <c r="BI114" s="58">
        <f t="shared" si="147"/>
        <v>-100000000</v>
      </c>
      <c r="BJ114" s="58">
        <f t="shared" si="147"/>
        <v>0</v>
      </c>
      <c r="BK114" s="58">
        <f t="shared" si="147"/>
        <v>100000000</v>
      </c>
      <c r="BL114" s="58">
        <f t="shared" si="147"/>
        <v>0</v>
      </c>
      <c r="BM114" s="58"/>
      <c r="BN114" s="58"/>
      <c r="BO114" s="25">
        <f t="shared" si="148"/>
        <v>0</v>
      </c>
      <c r="BP114" s="58">
        <f t="shared" si="149"/>
        <v>31441728</v>
      </c>
      <c r="BQ114" s="61">
        <f t="shared" si="124"/>
        <v>0.82738671048982149</v>
      </c>
      <c r="BR114" s="25">
        <f t="shared" si="150"/>
        <v>191491810</v>
      </c>
      <c r="BS114" s="58"/>
      <c r="BT114" s="58"/>
      <c r="BU114" s="58">
        <f>+'[1]ENERO 2017'!$H$24+'[1]ENERO 2017'!$H$30+'[1]ENERO 2017'!$H$32</f>
        <v>91491810</v>
      </c>
      <c r="BV114" s="58"/>
      <c r="BW114" s="58"/>
      <c r="BX114" s="58"/>
      <c r="BY114" s="58"/>
      <c r="BZ114" s="58"/>
      <c r="CA114" s="58"/>
      <c r="CB114" s="58"/>
      <c r="CC114" s="58"/>
      <c r="CD114" s="58"/>
      <c r="CE114" s="58">
        <f>+'[1]ENERO 2017'!$H$26+'[1]ENERO 2017'!$H$28</f>
        <v>100000000</v>
      </c>
      <c r="CF114" s="58"/>
      <c r="CG114" s="58"/>
      <c r="CH114" s="58"/>
      <c r="CI114" s="58"/>
      <c r="CJ114" s="58"/>
      <c r="CK114" s="61">
        <f t="shared" si="126"/>
        <v>0.17261328951017851</v>
      </c>
      <c r="CL114" s="25">
        <f t="shared" si="151"/>
        <v>39949918</v>
      </c>
      <c r="CM114" s="25">
        <f t="shared" si="152"/>
        <v>0</v>
      </c>
      <c r="CN114" s="58">
        <f t="shared" si="152"/>
        <v>0</v>
      </c>
      <c r="CO114" s="58">
        <f t="shared" si="152"/>
        <v>8508190</v>
      </c>
      <c r="CP114" s="58">
        <f t="shared" si="152"/>
        <v>0</v>
      </c>
      <c r="CQ114" s="58">
        <f t="shared" si="152"/>
        <v>0</v>
      </c>
      <c r="CR114" s="25">
        <f t="shared" si="152"/>
        <v>0</v>
      </c>
      <c r="CS114" s="58">
        <f t="shared" si="153"/>
        <v>0</v>
      </c>
      <c r="CT114" s="58">
        <f t="shared" si="153"/>
        <v>0</v>
      </c>
      <c r="CU114" s="25">
        <f t="shared" si="153"/>
        <v>0</v>
      </c>
      <c r="CV114" s="58">
        <f t="shared" si="154"/>
        <v>0</v>
      </c>
      <c r="CW114" s="58">
        <f t="shared" si="154"/>
        <v>0</v>
      </c>
      <c r="CX114" s="58">
        <f t="shared" si="155"/>
        <v>0</v>
      </c>
      <c r="CY114" s="58">
        <f t="shared" si="155"/>
        <v>0</v>
      </c>
      <c r="CZ114" s="58">
        <f t="shared" si="155"/>
        <v>0</v>
      </c>
      <c r="DA114" s="58"/>
      <c r="DB114" s="58">
        <f t="shared" si="156"/>
        <v>0</v>
      </c>
      <c r="DC114" s="25">
        <f t="shared" si="156"/>
        <v>0</v>
      </c>
      <c r="DD114" s="58">
        <f t="shared" si="156"/>
        <v>31441728</v>
      </c>
      <c r="DF114" s="177"/>
      <c r="DG114" s="185"/>
      <c r="DH114" s="186">
        <v>231441728</v>
      </c>
      <c r="DI114" s="186">
        <v>191491810</v>
      </c>
      <c r="DJ114" s="183"/>
      <c r="DK114" s="185"/>
    </row>
    <row r="115" spans="1:115" ht="21" hidden="1" customHeight="1" x14ac:dyDescent="0.25">
      <c r="A115" s="192"/>
      <c r="B115" s="196"/>
      <c r="C115" s="52" t="s">
        <v>329</v>
      </c>
      <c r="D115" s="22" t="s">
        <v>330</v>
      </c>
      <c r="E115" s="94">
        <v>111</v>
      </c>
      <c r="F115" s="24" t="s">
        <v>331</v>
      </c>
      <c r="G115" s="25">
        <f t="shared" si="143"/>
        <v>0</v>
      </c>
      <c r="H115" s="25"/>
      <c r="I115" s="25"/>
      <c r="J115" s="25"/>
      <c r="K115" s="25"/>
      <c r="L115" s="25"/>
      <c r="M115" s="25"/>
      <c r="N115" s="25"/>
      <c r="O115" s="25"/>
      <c r="P115" s="25"/>
      <c r="Q115" s="58"/>
      <c r="R115" s="25"/>
      <c r="S115" s="25"/>
      <c r="T115" s="25"/>
      <c r="U115" s="25"/>
      <c r="V115" s="25"/>
      <c r="W115" s="25"/>
      <c r="X115" s="25"/>
      <c r="Y115" s="25"/>
      <c r="Z115" s="25"/>
      <c r="AA115" s="26" t="e">
        <f t="shared" si="116"/>
        <v>#DIV/0!</v>
      </c>
      <c r="AB115" s="25">
        <f t="shared" si="144"/>
        <v>0</v>
      </c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6" t="e">
        <f t="shared" si="118"/>
        <v>#DIV/0!</v>
      </c>
      <c r="AW115" s="25">
        <f t="shared" si="145"/>
        <v>0</v>
      </c>
      <c r="AX115" s="25">
        <f t="shared" si="146"/>
        <v>0</v>
      </c>
      <c r="AY115" s="25">
        <f t="shared" si="146"/>
        <v>0</v>
      </c>
      <c r="AZ115" s="25">
        <f t="shared" si="146"/>
        <v>0</v>
      </c>
      <c r="BA115" s="25">
        <f t="shared" si="147"/>
        <v>0</v>
      </c>
      <c r="BB115" s="25">
        <f t="shared" si="147"/>
        <v>0</v>
      </c>
      <c r="BC115" s="25">
        <f t="shared" si="147"/>
        <v>0</v>
      </c>
      <c r="BD115" s="25">
        <f t="shared" si="147"/>
        <v>0</v>
      </c>
      <c r="BE115" s="25">
        <f t="shared" si="147"/>
        <v>0</v>
      </c>
      <c r="BF115" s="25">
        <f t="shared" si="147"/>
        <v>0</v>
      </c>
      <c r="BG115" s="25">
        <f t="shared" si="147"/>
        <v>0</v>
      </c>
      <c r="BH115" s="25">
        <f t="shared" si="147"/>
        <v>0</v>
      </c>
      <c r="BI115" s="25">
        <f t="shared" si="147"/>
        <v>0</v>
      </c>
      <c r="BJ115" s="25">
        <f t="shared" si="147"/>
        <v>0</v>
      </c>
      <c r="BK115" s="25">
        <f t="shared" si="147"/>
        <v>0</v>
      </c>
      <c r="BL115" s="25">
        <f t="shared" si="147"/>
        <v>0</v>
      </c>
      <c r="BM115" s="25"/>
      <c r="BN115" s="25"/>
      <c r="BO115" s="25">
        <f t="shared" si="148"/>
        <v>0</v>
      </c>
      <c r="BP115" s="25">
        <f t="shared" si="149"/>
        <v>0</v>
      </c>
      <c r="BQ115" s="26" t="e">
        <f t="shared" si="124"/>
        <v>#DIV/0!</v>
      </c>
      <c r="BR115" s="25">
        <f t="shared" si="150"/>
        <v>0</v>
      </c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6" t="e">
        <f t="shared" si="126"/>
        <v>#DIV/0!</v>
      </c>
      <c r="CL115" s="25">
        <f t="shared" si="151"/>
        <v>0</v>
      </c>
      <c r="CM115" s="25">
        <f t="shared" si="152"/>
        <v>0</v>
      </c>
      <c r="CN115" s="25">
        <f t="shared" si="152"/>
        <v>0</v>
      </c>
      <c r="CO115" s="25">
        <f t="shared" si="152"/>
        <v>0</v>
      </c>
      <c r="CP115" s="25">
        <f t="shared" si="152"/>
        <v>0</v>
      </c>
      <c r="CQ115" s="25">
        <f t="shared" si="152"/>
        <v>0</v>
      </c>
      <c r="CR115" s="25">
        <f t="shared" si="152"/>
        <v>0</v>
      </c>
      <c r="CS115" s="25">
        <f t="shared" si="153"/>
        <v>0</v>
      </c>
      <c r="CT115" s="25">
        <f t="shared" si="153"/>
        <v>0</v>
      </c>
      <c r="CU115" s="25">
        <f t="shared" si="153"/>
        <v>0</v>
      </c>
      <c r="CV115" s="25">
        <f t="shared" si="154"/>
        <v>0</v>
      </c>
      <c r="CW115" s="25">
        <f t="shared" si="154"/>
        <v>0</v>
      </c>
      <c r="CX115" s="25">
        <f t="shared" si="155"/>
        <v>0</v>
      </c>
      <c r="CY115" s="25">
        <f t="shared" si="155"/>
        <v>0</v>
      </c>
      <c r="CZ115" s="25">
        <f t="shared" si="155"/>
        <v>0</v>
      </c>
      <c r="DA115" s="25"/>
      <c r="DB115" s="25">
        <f t="shared" si="156"/>
        <v>0</v>
      </c>
      <c r="DC115" s="25">
        <f t="shared" si="156"/>
        <v>0</v>
      </c>
      <c r="DD115" s="25">
        <f t="shared" si="156"/>
        <v>0</v>
      </c>
      <c r="DE115" s="46"/>
      <c r="DF115" s="177"/>
      <c r="DG115" s="177"/>
      <c r="DH115" s="184">
        <v>0</v>
      </c>
      <c r="DI115" s="184">
        <v>0</v>
      </c>
      <c r="DJ115" s="183"/>
      <c r="DK115" s="177"/>
    </row>
    <row r="116" spans="1:115" ht="30.75" hidden="1" thickTop="1" x14ac:dyDescent="0.25">
      <c r="A116" s="192"/>
      <c r="B116" s="194" t="s">
        <v>332</v>
      </c>
      <c r="C116" s="52" t="s">
        <v>333</v>
      </c>
      <c r="D116" s="22" t="s">
        <v>334</v>
      </c>
      <c r="E116" s="94">
        <v>211</v>
      </c>
      <c r="F116" s="24" t="s">
        <v>335</v>
      </c>
      <c r="G116" s="25">
        <f t="shared" si="143"/>
        <v>394883013</v>
      </c>
      <c r="H116" s="25"/>
      <c r="I116" s="25"/>
      <c r="J116" s="25">
        <v>300000000</v>
      </c>
      <c r="K116" s="25">
        <v>80883013</v>
      </c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>
        <v>14000000</v>
      </c>
      <c r="AA116" s="26">
        <f t="shared" si="116"/>
        <v>0</v>
      </c>
      <c r="AB116" s="25">
        <f t="shared" si="144"/>
        <v>0</v>
      </c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6">
        <f t="shared" si="118"/>
        <v>1</v>
      </c>
      <c r="AW116" s="25">
        <f t="shared" si="145"/>
        <v>394883013</v>
      </c>
      <c r="AX116" s="25">
        <f t="shared" si="146"/>
        <v>0</v>
      </c>
      <c r="AY116" s="25">
        <f t="shared" si="146"/>
        <v>0</v>
      </c>
      <c r="AZ116" s="25">
        <f t="shared" si="146"/>
        <v>300000000</v>
      </c>
      <c r="BA116" s="25">
        <f t="shared" si="147"/>
        <v>80883013</v>
      </c>
      <c r="BB116" s="25">
        <f t="shared" si="147"/>
        <v>0</v>
      </c>
      <c r="BC116" s="25">
        <f t="shared" si="147"/>
        <v>0</v>
      </c>
      <c r="BD116" s="25">
        <f t="shared" si="147"/>
        <v>0</v>
      </c>
      <c r="BE116" s="25">
        <f t="shared" si="147"/>
        <v>0</v>
      </c>
      <c r="BF116" s="25">
        <f t="shared" si="147"/>
        <v>0</v>
      </c>
      <c r="BG116" s="25">
        <f t="shared" si="147"/>
        <v>0</v>
      </c>
      <c r="BH116" s="25">
        <f t="shared" si="147"/>
        <v>0</v>
      </c>
      <c r="BI116" s="25">
        <f t="shared" si="147"/>
        <v>0</v>
      </c>
      <c r="BJ116" s="25">
        <f t="shared" si="147"/>
        <v>0</v>
      </c>
      <c r="BK116" s="25">
        <f t="shared" si="147"/>
        <v>0</v>
      </c>
      <c r="BL116" s="25">
        <f t="shared" si="147"/>
        <v>0</v>
      </c>
      <c r="BM116" s="25"/>
      <c r="BN116" s="25"/>
      <c r="BO116" s="25">
        <f t="shared" si="148"/>
        <v>0</v>
      </c>
      <c r="BP116" s="25">
        <f t="shared" si="149"/>
        <v>14000000</v>
      </c>
      <c r="BQ116" s="26">
        <f t="shared" si="124"/>
        <v>0</v>
      </c>
      <c r="BR116" s="25">
        <f t="shared" si="150"/>
        <v>0</v>
      </c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6">
        <f t="shared" si="126"/>
        <v>1</v>
      </c>
      <c r="CL116" s="25">
        <f t="shared" si="151"/>
        <v>394883013</v>
      </c>
      <c r="CM116" s="25">
        <f t="shared" si="152"/>
        <v>0</v>
      </c>
      <c r="CN116" s="25">
        <f t="shared" si="152"/>
        <v>0</v>
      </c>
      <c r="CO116" s="25">
        <f t="shared" si="152"/>
        <v>300000000</v>
      </c>
      <c r="CP116" s="25">
        <f t="shared" si="152"/>
        <v>80883013</v>
      </c>
      <c r="CQ116" s="25">
        <f t="shared" si="152"/>
        <v>0</v>
      </c>
      <c r="CR116" s="25">
        <f t="shared" si="152"/>
        <v>0</v>
      </c>
      <c r="CS116" s="25">
        <f t="shared" si="153"/>
        <v>0</v>
      </c>
      <c r="CT116" s="25">
        <f t="shared" si="153"/>
        <v>0</v>
      </c>
      <c r="CU116" s="25">
        <f t="shared" si="153"/>
        <v>0</v>
      </c>
      <c r="CV116" s="25">
        <f t="shared" si="154"/>
        <v>0</v>
      </c>
      <c r="CW116" s="25">
        <f t="shared" si="154"/>
        <v>0</v>
      </c>
      <c r="CX116" s="25">
        <f t="shared" si="155"/>
        <v>0</v>
      </c>
      <c r="CY116" s="25">
        <f t="shared" si="155"/>
        <v>0</v>
      </c>
      <c r="CZ116" s="25">
        <f t="shared" si="155"/>
        <v>0</v>
      </c>
      <c r="DA116" s="25"/>
      <c r="DB116" s="25">
        <f t="shared" si="156"/>
        <v>0</v>
      </c>
      <c r="DC116" s="25">
        <f t="shared" si="156"/>
        <v>0</v>
      </c>
      <c r="DD116" s="25">
        <f t="shared" si="156"/>
        <v>14000000</v>
      </c>
      <c r="DF116" s="177"/>
      <c r="DG116" s="177"/>
      <c r="DH116" s="184">
        <v>394883013</v>
      </c>
      <c r="DI116" s="184">
        <v>0</v>
      </c>
      <c r="DJ116" s="183"/>
      <c r="DK116" s="177"/>
    </row>
    <row r="117" spans="1:115" ht="79.5" hidden="1" customHeight="1" x14ac:dyDescent="0.25">
      <c r="A117" s="192"/>
      <c r="B117" s="195"/>
      <c r="C117" s="52" t="s">
        <v>336</v>
      </c>
      <c r="D117" s="95" t="s">
        <v>337</v>
      </c>
      <c r="E117" s="94">
        <v>211</v>
      </c>
      <c r="F117" s="24" t="s">
        <v>338</v>
      </c>
      <c r="G117" s="25">
        <f t="shared" si="143"/>
        <v>355787227</v>
      </c>
      <c r="H117" s="25"/>
      <c r="I117" s="25"/>
      <c r="J117" s="25">
        <v>300000000</v>
      </c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>
        <v>55787227</v>
      </c>
      <c r="AA117" s="26">
        <f t="shared" si="116"/>
        <v>1.2366941998173533E-2</v>
      </c>
      <c r="AB117" s="25">
        <f t="shared" si="144"/>
        <v>4400000</v>
      </c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>
        <f>+'[1]ENERO 2017'!$T$50</f>
        <v>4400000</v>
      </c>
      <c r="AV117" s="26">
        <f t="shared" si="118"/>
        <v>0.98763305800182644</v>
      </c>
      <c r="AW117" s="25">
        <f t="shared" si="145"/>
        <v>351387227</v>
      </c>
      <c r="AX117" s="25">
        <f t="shared" si="146"/>
        <v>0</v>
      </c>
      <c r="AY117" s="25">
        <f t="shared" si="146"/>
        <v>0</v>
      </c>
      <c r="AZ117" s="25">
        <f t="shared" si="146"/>
        <v>300000000</v>
      </c>
      <c r="BA117" s="25">
        <f t="shared" si="147"/>
        <v>0</v>
      </c>
      <c r="BB117" s="25">
        <f t="shared" si="147"/>
        <v>0</v>
      </c>
      <c r="BC117" s="25">
        <f t="shared" si="147"/>
        <v>0</v>
      </c>
      <c r="BD117" s="25">
        <f t="shared" si="147"/>
        <v>0</v>
      </c>
      <c r="BE117" s="25">
        <f t="shared" si="147"/>
        <v>0</v>
      </c>
      <c r="BF117" s="25">
        <f t="shared" si="147"/>
        <v>0</v>
      </c>
      <c r="BG117" s="25">
        <f t="shared" si="147"/>
        <v>0</v>
      </c>
      <c r="BH117" s="25">
        <f t="shared" si="147"/>
        <v>0</v>
      </c>
      <c r="BI117" s="25">
        <f t="shared" si="147"/>
        <v>0</v>
      </c>
      <c r="BJ117" s="25">
        <f t="shared" si="147"/>
        <v>0</v>
      </c>
      <c r="BK117" s="25">
        <f t="shared" si="147"/>
        <v>0</v>
      </c>
      <c r="BL117" s="25">
        <f t="shared" si="147"/>
        <v>0</v>
      </c>
      <c r="BM117" s="25"/>
      <c r="BN117" s="25"/>
      <c r="BO117" s="25">
        <f t="shared" si="148"/>
        <v>0</v>
      </c>
      <c r="BP117" s="25">
        <f t="shared" si="149"/>
        <v>51387227</v>
      </c>
      <c r="BQ117" s="26">
        <f t="shared" si="124"/>
        <v>0</v>
      </c>
      <c r="BR117" s="25">
        <f t="shared" si="150"/>
        <v>0</v>
      </c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6">
        <f t="shared" si="126"/>
        <v>1</v>
      </c>
      <c r="CL117" s="25">
        <f t="shared" si="151"/>
        <v>355787227</v>
      </c>
      <c r="CM117" s="25">
        <f t="shared" si="152"/>
        <v>0</v>
      </c>
      <c r="CN117" s="25">
        <f t="shared" si="152"/>
        <v>0</v>
      </c>
      <c r="CO117" s="25">
        <f t="shared" si="152"/>
        <v>300000000</v>
      </c>
      <c r="CP117" s="25">
        <f t="shared" si="152"/>
        <v>0</v>
      </c>
      <c r="CQ117" s="25">
        <f t="shared" si="152"/>
        <v>0</v>
      </c>
      <c r="CR117" s="25">
        <f t="shared" si="152"/>
        <v>0</v>
      </c>
      <c r="CS117" s="25">
        <f t="shared" si="153"/>
        <v>0</v>
      </c>
      <c r="CT117" s="25">
        <f t="shared" si="153"/>
        <v>0</v>
      </c>
      <c r="CU117" s="25">
        <f t="shared" si="153"/>
        <v>0</v>
      </c>
      <c r="CV117" s="25">
        <f t="shared" si="154"/>
        <v>0</v>
      </c>
      <c r="CW117" s="25">
        <f t="shared" si="154"/>
        <v>0</v>
      </c>
      <c r="CX117" s="25">
        <f t="shared" si="155"/>
        <v>0</v>
      </c>
      <c r="CY117" s="25">
        <f t="shared" si="155"/>
        <v>0</v>
      </c>
      <c r="CZ117" s="25">
        <f t="shared" si="155"/>
        <v>0</v>
      </c>
      <c r="DA117" s="25"/>
      <c r="DB117" s="25">
        <f t="shared" si="156"/>
        <v>0</v>
      </c>
      <c r="DC117" s="25">
        <f t="shared" si="156"/>
        <v>0</v>
      </c>
      <c r="DD117" s="25">
        <f t="shared" si="156"/>
        <v>55787227</v>
      </c>
      <c r="DF117" s="185"/>
      <c r="DG117" s="177"/>
      <c r="DH117" s="184">
        <v>355787227</v>
      </c>
      <c r="DI117" s="184">
        <v>0</v>
      </c>
      <c r="DJ117" s="183"/>
      <c r="DK117" s="177"/>
    </row>
    <row r="118" spans="1:115" s="62" customFormat="1" ht="90.75" hidden="1" customHeight="1" x14ac:dyDescent="0.25">
      <c r="A118" s="192"/>
      <c r="B118" s="195"/>
      <c r="C118" s="59" t="s">
        <v>339</v>
      </c>
      <c r="D118" s="22" t="s">
        <v>340</v>
      </c>
      <c r="E118" s="93">
        <v>211</v>
      </c>
      <c r="F118" s="24" t="s">
        <v>341</v>
      </c>
      <c r="G118" s="25">
        <f t="shared" si="143"/>
        <v>260641061</v>
      </c>
      <c r="H118" s="28"/>
      <c r="I118" s="58"/>
      <c r="J118" s="25"/>
      <c r="K118" s="25"/>
      <c r="L118" s="25">
        <v>210796645</v>
      </c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>
        <v>49844416</v>
      </c>
      <c r="AA118" s="61">
        <f t="shared" si="116"/>
        <v>0</v>
      </c>
      <c r="AB118" s="25">
        <f t="shared" si="144"/>
        <v>0</v>
      </c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61">
        <f t="shared" si="118"/>
        <v>1</v>
      </c>
      <c r="AW118" s="25">
        <f t="shared" si="145"/>
        <v>260641061</v>
      </c>
      <c r="AX118" s="58">
        <f t="shared" si="146"/>
        <v>0</v>
      </c>
      <c r="AY118" s="58">
        <f t="shared" si="146"/>
        <v>0</v>
      </c>
      <c r="AZ118" s="58">
        <f t="shared" si="146"/>
        <v>0</v>
      </c>
      <c r="BA118" s="58">
        <f t="shared" si="147"/>
        <v>0</v>
      </c>
      <c r="BB118" s="58">
        <f t="shared" si="147"/>
        <v>210796645</v>
      </c>
      <c r="BC118" s="25">
        <f t="shared" si="147"/>
        <v>0</v>
      </c>
      <c r="BD118" s="58">
        <f t="shared" si="147"/>
        <v>0</v>
      </c>
      <c r="BE118" s="58">
        <f t="shared" si="147"/>
        <v>0</v>
      </c>
      <c r="BF118" s="58">
        <f t="shared" si="147"/>
        <v>0</v>
      </c>
      <c r="BG118" s="58">
        <f t="shared" si="147"/>
        <v>0</v>
      </c>
      <c r="BH118" s="58">
        <f t="shared" si="147"/>
        <v>0</v>
      </c>
      <c r="BI118" s="58">
        <f t="shared" si="147"/>
        <v>0</v>
      </c>
      <c r="BJ118" s="58">
        <f t="shared" si="147"/>
        <v>0</v>
      </c>
      <c r="BK118" s="58">
        <f t="shared" si="147"/>
        <v>0</v>
      </c>
      <c r="BL118" s="58">
        <f t="shared" si="147"/>
        <v>0</v>
      </c>
      <c r="BM118" s="58"/>
      <c r="BN118" s="58"/>
      <c r="BO118" s="25">
        <f t="shared" si="148"/>
        <v>0</v>
      </c>
      <c r="BP118" s="58">
        <f t="shared" si="149"/>
        <v>49844416</v>
      </c>
      <c r="BQ118" s="61">
        <f t="shared" si="124"/>
        <v>0</v>
      </c>
      <c r="BR118" s="25">
        <f t="shared" si="150"/>
        <v>0</v>
      </c>
      <c r="BS118" s="58"/>
      <c r="BT118" s="58"/>
      <c r="BU118" s="58"/>
      <c r="BV118" s="58"/>
      <c r="BW118" s="58"/>
      <c r="BX118" s="58"/>
      <c r="BY118" s="58"/>
      <c r="BZ118" s="58"/>
      <c r="CA118" s="58"/>
      <c r="CB118" s="58"/>
      <c r="CC118" s="58"/>
      <c r="CD118" s="58"/>
      <c r="CE118" s="58"/>
      <c r="CF118" s="58"/>
      <c r="CG118" s="58"/>
      <c r="CH118" s="58"/>
      <c r="CI118" s="58"/>
      <c r="CJ118" s="58"/>
      <c r="CK118" s="61">
        <f t="shared" si="126"/>
        <v>1</v>
      </c>
      <c r="CL118" s="25">
        <f t="shared" si="151"/>
        <v>260641061</v>
      </c>
      <c r="CM118" s="25">
        <f t="shared" si="152"/>
        <v>0</v>
      </c>
      <c r="CN118" s="58">
        <f t="shared" si="152"/>
        <v>0</v>
      </c>
      <c r="CO118" s="58">
        <f t="shared" si="152"/>
        <v>0</v>
      </c>
      <c r="CP118" s="58">
        <f t="shared" si="152"/>
        <v>0</v>
      </c>
      <c r="CQ118" s="58">
        <f t="shared" si="152"/>
        <v>210796645</v>
      </c>
      <c r="CR118" s="25">
        <f t="shared" si="152"/>
        <v>0</v>
      </c>
      <c r="CS118" s="58">
        <f t="shared" si="153"/>
        <v>0</v>
      </c>
      <c r="CT118" s="58">
        <f t="shared" si="153"/>
        <v>0</v>
      </c>
      <c r="CU118" s="25">
        <f t="shared" si="153"/>
        <v>0</v>
      </c>
      <c r="CV118" s="58">
        <f t="shared" si="154"/>
        <v>0</v>
      </c>
      <c r="CW118" s="58">
        <f t="shared" si="154"/>
        <v>0</v>
      </c>
      <c r="CX118" s="58">
        <f t="shared" si="155"/>
        <v>0</v>
      </c>
      <c r="CY118" s="58">
        <f t="shared" si="155"/>
        <v>0</v>
      </c>
      <c r="CZ118" s="58">
        <f t="shared" si="155"/>
        <v>0</v>
      </c>
      <c r="DA118" s="58"/>
      <c r="DB118" s="58">
        <f t="shared" si="156"/>
        <v>0</v>
      </c>
      <c r="DC118" s="58">
        <f t="shared" si="156"/>
        <v>0</v>
      </c>
      <c r="DD118" s="58">
        <f t="shared" si="156"/>
        <v>49844416</v>
      </c>
      <c r="DF118" s="177"/>
      <c r="DG118" s="185"/>
      <c r="DH118" s="186">
        <v>260641061</v>
      </c>
      <c r="DI118" s="186">
        <v>0</v>
      </c>
      <c r="DJ118" s="183"/>
      <c r="DK118" s="185"/>
    </row>
    <row r="119" spans="1:115" ht="41.25" hidden="1" customHeight="1" x14ac:dyDescent="0.25">
      <c r="A119" s="192"/>
      <c r="B119" s="195"/>
      <c r="C119" s="52" t="s">
        <v>342</v>
      </c>
      <c r="D119" s="53" t="s">
        <v>343</v>
      </c>
      <c r="E119" s="94">
        <v>211</v>
      </c>
      <c r="F119" s="24" t="s">
        <v>344</v>
      </c>
      <c r="G119" s="25">
        <f t="shared" si="143"/>
        <v>3000000</v>
      </c>
      <c r="H119" s="33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>
        <v>3000000</v>
      </c>
      <c r="AA119" s="26">
        <f t="shared" si="116"/>
        <v>9.3333333333333338E-2</v>
      </c>
      <c r="AB119" s="25">
        <f t="shared" si="144"/>
        <v>280000</v>
      </c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58">
        <f>+'[1]ENERO 2017'!$T$62</f>
        <v>280000</v>
      </c>
      <c r="AV119" s="26">
        <f t="shared" si="118"/>
        <v>0.90666666666666662</v>
      </c>
      <c r="AW119" s="25">
        <f t="shared" si="145"/>
        <v>2720000</v>
      </c>
      <c r="AX119" s="25">
        <f t="shared" si="146"/>
        <v>0</v>
      </c>
      <c r="AY119" s="25">
        <f t="shared" si="146"/>
        <v>0</v>
      </c>
      <c r="AZ119" s="25">
        <f t="shared" si="146"/>
        <v>0</v>
      </c>
      <c r="BA119" s="25">
        <f t="shared" si="147"/>
        <v>0</v>
      </c>
      <c r="BB119" s="25">
        <f t="shared" si="147"/>
        <v>0</v>
      </c>
      <c r="BC119" s="25">
        <f t="shared" si="147"/>
        <v>0</v>
      </c>
      <c r="BD119" s="25">
        <f t="shared" si="147"/>
        <v>0</v>
      </c>
      <c r="BE119" s="25">
        <f t="shared" si="147"/>
        <v>0</v>
      </c>
      <c r="BF119" s="25">
        <f t="shared" si="147"/>
        <v>0</v>
      </c>
      <c r="BG119" s="25">
        <f t="shared" si="147"/>
        <v>0</v>
      </c>
      <c r="BH119" s="25">
        <f t="shared" si="147"/>
        <v>0</v>
      </c>
      <c r="BI119" s="25">
        <f t="shared" si="147"/>
        <v>0</v>
      </c>
      <c r="BJ119" s="25">
        <f t="shared" si="147"/>
        <v>0</v>
      </c>
      <c r="BK119" s="25">
        <f t="shared" si="147"/>
        <v>0</v>
      </c>
      <c r="BL119" s="25">
        <f t="shared" si="147"/>
        <v>0</v>
      </c>
      <c r="BM119" s="25"/>
      <c r="BN119" s="25"/>
      <c r="BO119" s="25">
        <f t="shared" si="148"/>
        <v>0</v>
      </c>
      <c r="BP119" s="25">
        <f t="shared" si="149"/>
        <v>2720000</v>
      </c>
      <c r="BQ119" s="26">
        <f t="shared" si="124"/>
        <v>0</v>
      </c>
      <c r="BR119" s="25">
        <f t="shared" si="150"/>
        <v>0</v>
      </c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6">
        <f t="shared" si="126"/>
        <v>1</v>
      </c>
      <c r="CL119" s="25">
        <f t="shared" si="151"/>
        <v>3000000</v>
      </c>
      <c r="CM119" s="25">
        <f t="shared" si="152"/>
        <v>0</v>
      </c>
      <c r="CN119" s="25">
        <f t="shared" si="152"/>
        <v>0</v>
      </c>
      <c r="CO119" s="25">
        <f t="shared" si="152"/>
        <v>0</v>
      </c>
      <c r="CP119" s="25">
        <f t="shared" si="152"/>
        <v>0</v>
      </c>
      <c r="CQ119" s="25">
        <f t="shared" si="152"/>
        <v>0</v>
      </c>
      <c r="CR119" s="25">
        <f t="shared" si="152"/>
        <v>0</v>
      </c>
      <c r="CS119" s="25">
        <f t="shared" si="153"/>
        <v>0</v>
      </c>
      <c r="CT119" s="25">
        <f t="shared" si="153"/>
        <v>0</v>
      </c>
      <c r="CU119" s="25">
        <f t="shared" si="153"/>
        <v>0</v>
      </c>
      <c r="CV119" s="25">
        <f t="shared" si="154"/>
        <v>0</v>
      </c>
      <c r="CW119" s="25">
        <f t="shared" si="154"/>
        <v>0</v>
      </c>
      <c r="CX119" s="25">
        <f t="shared" si="155"/>
        <v>0</v>
      </c>
      <c r="CY119" s="25">
        <f t="shared" si="155"/>
        <v>0</v>
      </c>
      <c r="CZ119" s="25">
        <f t="shared" si="155"/>
        <v>0</v>
      </c>
      <c r="DA119" s="25"/>
      <c r="DB119" s="25">
        <f t="shared" si="156"/>
        <v>0</v>
      </c>
      <c r="DC119" s="25">
        <f t="shared" si="156"/>
        <v>0</v>
      </c>
      <c r="DD119" s="25">
        <f t="shared" si="156"/>
        <v>3000000</v>
      </c>
      <c r="DF119" s="177"/>
      <c r="DG119" s="177"/>
      <c r="DH119" s="184">
        <v>3000000</v>
      </c>
      <c r="DI119" s="184">
        <v>0</v>
      </c>
      <c r="DJ119" s="183"/>
      <c r="DK119" s="177"/>
    </row>
    <row r="120" spans="1:115" ht="36" hidden="1" customHeight="1" x14ac:dyDescent="0.25">
      <c r="A120" s="192"/>
      <c r="B120" s="195"/>
      <c r="C120" s="52" t="s">
        <v>345</v>
      </c>
      <c r="D120" s="22" t="s">
        <v>346</v>
      </c>
      <c r="E120" s="94">
        <v>211</v>
      </c>
      <c r="F120" s="24" t="s">
        <v>347</v>
      </c>
      <c r="G120" s="25">
        <f t="shared" si="143"/>
        <v>4000000</v>
      </c>
      <c r="H120" s="33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>
        <v>4000000</v>
      </c>
      <c r="AA120" s="26">
        <f t="shared" si="116"/>
        <v>0.5</v>
      </c>
      <c r="AB120" s="25">
        <f t="shared" si="144"/>
        <v>2000000</v>
      </c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>
        <f>+'[1]ENERO 2017'!$T$68</f>
        <v>2000000</v>
      </c>
      <c r="AV120" s="26">
        <f t="shared" si="118"/>
        <v>0.5</v>
      </c>
      <c r="AW120" s="25">
        <f t="shared" si="145"/>
        <v>2000000</v>
      </c>
      <c r="AX120" s="25">
        <f t="shared" si="146"/>
        <v>0</v>
      </c>
      <c r="AY120" s="25">
        <f t="shared" si="146"/>
        <v>0</v>
      </c>
      <c r="AZ120" s="25">
        <f t="shared" si="146"/>
        <v>0</v>
      </c>
      <c r="BA120" s="25">
        <f t="shared" si="147"/>
        <v>0</v>
      </c>
      <c r="BB120" s="25">
        <f t="shared" si="147"/>
        <v>0</v>
      </c>
      <c r="BC120" s="25">
        <f t="shared" si="147"/>
        <v>0</v>
      </c>
      <c r="BD120" s="25">
        <f t="shared" si="147"/>
        <v>0</v>
      </c>
      <c r="BE120" s="25">
        <f t="shared" si="147"/>
        <v>0</v>
      </c>
      <c r="BF120" s="25">
        <f t="shared" si="147"/>
        <v>0</v>
      </c>
      <c r="BG120" s="25">
        <f t="shared" si="147"/>
        <v>0</v>
      </c>
      <c r="BH120" s="25">
        <f t="shared" si="147"/>
        <v>0</v>
      </c>
      <c r="BI120" s="25">
        <f t="shared" si="147"/>
        <v>0</v>
      </c>
      <c r="BJ120" s="25">
        <f t="shared" si="147"/>
        <v>0</v>
      </c>
      <c r="BK120" s="25">
        <f t="shared" si="147"/>
        <v>0</v>
      </c>
      <c r="BL120" s="25">
        <f t="shared" si="147"/>
        <v>0</v>
      </c>
      <c r="BM120" s="25"/>
      <c r="BN120" s="25"/>
      <c r="BO120" s="25">
        <f t="shared" si="148"/>
        <v>0</v>
      </c>
      <c r="BP120" s="25">
        <f t="shared" si="149"/>
        <v>2000000</v>
      </c>
      <c r="BQ120" s="26">
        <f t="shared" si="124"/>
        <v>0</v>
      </c>
      <c r="BR120" s="25">
        <f t="shared" si="150"/>
        <v>0</v>
      </c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6">
        <f t="shared" si="126"/>
        <v>1</v>
      </c>
      <c r="CL120" s="25">
        <f t="shared" si="151"/>
        <v>4000000</v>
      </c>
      <c r="CM120" s="25">
        <f t="shared" si="152"/>
        <v>0</v>
      </c>
      <c r="CN120" s="25">
        <f t="shared" si="152"/>
        <v>0</v>
      </c>
      <c r="CO120" s="25">
        <f t="shared" si="152"/>
        <v>0</v>
      </c>
      <c r="CP120" s="25">
        <f t="shared" si="152"/>
        <v>0</v>
      </c>
      <c r="CQ120" s="25">
        <f t="shared" si="152"/>
        <v>0</v>
      </c>
      <c r="CR120" s="25">
        <f t="shared" si="152"/>
        <v>0</v>
      </c>
      <c r="CS120" s="25">
        <f t="shared" si="153"/>
        <v>0</v>
      </c>
      <c r="CT120" s="25">
        <f t="shared" si="153"/>
        <v>0</v>
      </c>
      <c r="CU120" s="25">
        <f t="shared" si="153"/>
        <v>0</v>
      </c>
      <c r="CV120" s="25">
        <f t="shared" si="154"/>
        <v>0</v>
      </c>
      <c r="CW120" s="25">
        <f t="shared" si="154"/>
        <v>0</v>
      </c>
      <c r="CX120" s="25">
        <f t="shared" si="155"/>
        <v>0</v>
      </c>
      <c r="CY120" s="25">
        <f t="shared" si="155"/>
        <v>0</v>
      </c>
      <c r="CZ120" s="25">
        <f t="shared" si="155"/>
        <v>0</v>
      </c>
      <c r="DA120" s="25"/>
      <c r="DB120" s="25">
        <f t="shared" si="156"/>
        <v>0</v>
      </c>
      <c r="DC120" s="25">
        <f t="shared" si="156"/>
        <v>0</v>
      </c>
      <c r="DD120" s="25">
        <f t="shared" si="156"/>
        <v>4000000</v>
      </c>
      <c r="DF120" s="177"/>
      <c r="DG120" s="177"/>
      <c r="DH120" s="184">
        <v>4000000</v>
      </c>
      <c r="DI120" s="184">
        <v>0</v>
      </c>
      <c r="DJ120" s="183"/>
      <c r="DK120" s="177"/>
    </row>
    <row r="121" spans="1:115" ht="44.25" hidden="1" customHeight="1" x14ac:dyDescent="0.25">
      <c r="A121" s="192"/>
      <c r="B121" s="195"/>
      <c r="C121" s="52" t="s">
        <v>348</v>
      </c>
      <c r="D121" s="22" t="s">
        <v>349</v>
      </c>
      <c r="E121" s="94">
        <v>211</v>
      </c>
      <c r="F121" s="24" t="s">
        <v>350</v>
      </c>
      <c r="G121" s="25">
        <f t="shared" si="143"/>
        <v>450000000</v>
      </c>
      <c r="H121" s="33"/>
      <c r="I121" s="25"/>
      <c r="J121" s="25">
        <v>450000000</v>
      </c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6">
        <f t="shared" si="116"/>
        <v>0</v>
      </c>
      <c r="AB121" s="25">
        <f t="shared" si="144"/>
        <v>0</v>
      </c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6">
        <f t="shared" si="118"/>
        <v>1</v>
      </c>
      <c r="AW121" s="25">
        <f t="shared" si="145"/>
        <v>450000000</v>
      </c>
      <c r="AX121" s="25">
        <f t="shared" si="146"/>
        <v>0</v>
      </c>
      <c r="AY121" s="25">
        <f t="shared" si="146"/>
        <v>0</v>
      </c>
      <c r="AZ121" s="25">
        <f t="shared" si="146"/>
        <v>450000000</v>
      </c>
      <c r="BA121" s="25">
        <f t="shared" si="147"/>
        <v>0</v>
      </c>
      <c r="BB121" s="25">
        <f t="shared" si="147"/>
        <v>0</v>
      </c>
      <c r="BC121" s="25">
        <f t="shared" si="147"/>
        <v>0</v>
      </c>
      <c r="BD121" s="25">
        <f t="shared" si="147"/>
        <v>0</v>
      </c>
      <c r="BE121" s="25">
        <f t="shared" si="147"/>
        <v>0</v>
      </c>
      <c r="BF121" s="25">
        <f t="shared" si="147"/>
        <v>0</v>
      </c>
      <c r="BG121" s="25">
        <f t="shared" si="147"/>
        <v>0</v>
      </c>
      <c r="BH121" s="25">
        <f t="shared" si="147"/>
        <v>0</v>
      </c>
      <c r="BI121" s="25">
        <f t="shared" si="147"/>
        <v>0</v>
      </c>
      <c r="BJ121" s="25">
        <f t="shared" si="147"/>
        <v>0</v>
      </c>
      <c r="BK121" s="25">
        <f t="shared" si="147"/>
        <v>0</v>
      </c>
      <c r="BL121" s="25">
        <f t="shared" si="147"/>
        <v>0</v>
      </c>
      <c r="BM121" s="25"/>
      <c r="BN121" s="25"/>
      <c r="BO121" s="25">
        <f t="shared" si="148"/>
        <v>0</v>
      </c>
      <c r="BP121" s="25">
        <f t="shared" si="149"/>
        <v>0</v>
      </c>
      <c r="BQ121" s="26">
        <f t="shared" si="124"/>
        <v>0</v>
      </c>
      <c r="BR121" s="25">
        <f t="shared" si="150"/>
        <v>0</v>
      </c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6">
        <f t="shared" si="126"/>
        <v>1</v>
      </c>
      <c r="CL121" s="25">
        <f t="shared" si="151"/>
        <v>450000000</v>
      </c>
      <c r="CM121" s="25">
        <f t="shared" si="152"/>
        <v>0</v>
      </c>
      <c r="CN121" s="25">
        <f t="shared" si="152"/>
        <v>0</v>
      </c>
      <c r="CO121" s="25">
        <f t="shared" si="152"/>
        <v>450000000</v>
      </c>
      <c r="CP121" s="25">
        <f t="shared" si="152"/>
        <v>0</v>
      </c>
      <c r="CQ121" s="25">
        <f t="shared" si="152"/>
        <v>0</v>
      </c>
      <c r="CR121" s="25">
        <f t="shared" si="152"/>
        <v>0</v>
      </c>
      <c r="CS121" s="25">
        <f t="shared" si="153"/>
        <v>0</v>
      </c>
      <c r="CT121" s="25">
        <f t="shared" si="153"/>
        <v>0</v>
      </c>
      <c r="CU121" s="25">
        <f t="shared" si="153"/>
        <v>0</v>
      </c>
      <c r="CV121" s="25">
        <f t="shared" si="154"/>
        <v>0</v>
      </c>
      <c r="CW121" s="25">
        <f t="shared" si="154"/>
        <v>0</v>
      </c>
      <c r="CX121" s="25">
        <f t="shared" si="155"/>
        <v>0</v>
      </c>
      <c r="CY121" s="25">
        <f t="shared" si="155"/>
        <v>0</v>
      </c>
      <c r="CZ121" s="25">
        <f t="shared" si="155"/>
        <v>0</v>
      </c>
      <c r="DA121" s="25"/>
      <c r="DB121" s="25">
        <f t="shared" si="156"/>
        <v>0</v>
      </c>
      <c r="DC121" s="25">
        <f t="shared" si="156"/>
        <v>0</v>
      </c>
      <c r="DD121" s="25">
        <f t="shared" si="156"/>
        <v>0</v>
      </c>
      <c r="DF121" s="177"/>
      <c r="DG121" s="177"/>
      <c r="DH121" s="184">
        <v>450000000</v>
      </c>
      <c r="DI121" s="184">
        <v>0</v>
      </c>
      <c r="DJ121" s="183"/>
      <c r="DK121" s="177"/>
    </row>
    <row r="122" spans="1:115" ht="31.5" hidden="1" customHeight="1" x14ac:dyDescent="0.25">
      <c r="A122" s="192"/>
      <c r="B122" s="195"/>
      <c r="C122" s="52" t="s">
        <v>351</v>
      </c>
      <c r="D122" s="22" t="s">
        <v>352</v>
      </c>
      <c r="E122" s="94">
        <v>211</v>
      </c>
      <c r="F122" s="24" t="s">
        <v>353</v>
      </c>
      <c r="G122" s="25">
        <f t="shared" si="143"/>
        <v>265000000</v>
      </c>
      <c r="H122" s="33"/>
      <c r="I122" s="25">
        <v>112000000</v>
      </c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>
        <v>153000000</v>
      </c>
      <c r="V122" s="25"/>
      <c r="W122" s="25"/>
      <c r="X122" s="25"/>
      <c r="Y122" s="25"/>
      <c r="Z122" s="25"/>
      <c r="AA122" s="26">
        <f t="shared" si="116"/>
        <v>0.61635801886792452</v>
      </c>
      <c r="AB122" s="25">
        <f t="shared" si="144"/>
        <v>163334875</v>
      </c>
      <c r="AC122" s="25"/>
      <c r="AD122" s="25">
        <f>+'[1]ENERO 2017'!$K$81</f>
        <v>112000000</v>
      </c>
      <c r="AE122" s="25"/>
      <c r="AF122" s="25"/>
      <c r="AG122" s="25"/>
      <c r="AH122" s="25"/>
      <c r="AI122" s="25"/>
      <c r="AJ122" s="25"/>
      <c r="AK122" s="25"/>
      <c r="AL122" s="25"/>
      <c r="AM122" s="25"/>
      <c r="AN122" s="25">
        <f>+'[1]ENERO 2017'!$P$81</f>
        <v>51334875</v>
      </c>
      <c r="AO122" s="25"/>
      <c r="AP122" s="25"/>
      <c r="AQ122" s="25"/>
      <c r="AR122" s="25"/>
      <c r="AS122" s="25"/>
      <c r="AT122" s="25"/>
      <c r="AU122" s="25"/>
      <c r="AV122" s="26">
        <f t="shared" si="118"/>
        <v>0.38364198113207548</v>
      </c>
      <c r="AW122" s="25">
        <f t="shared" si="145"/>
        <v>101665125</v>
      </c>
      <c r="AX122" s="25">
        <f t="shared" si="146"/>
        <v>0</v>
      </c>
      <c r="AY122" s="25">
        <f t="shared" si="146"/>
        <v>0</v>
      </c>
      <c r="AZ122" s="25">
        <f t="shared" si="146"/>
        <v>0</v>
      </c>
      <c r="BA122" s="25">
        <f t="shared" si="147"/>
        <v>0</v>
      </c>
      <c r="BB122" s="25">
        <f t="shared" si="147"/>
        <v>0</v>
      </c>
      <c r="BC122" s="25">
        <f t="shared" si="147"/>
        <v>0</v>
      </c>
      <c r="BD122" s="25">
        <f t="shared" si="147"/>
        <v>0</v>
      </c>
      <c r="BE122" s="25">
        <f t="shared" si="147"/>
        <v>0</v>
      </c>
      <c r="BF122" s="25">
        <f t="shared" si="147"/>
        <v>0</v>
      </c>
      <c r="BG122" s="25">
        <f t="shared" si="147"/>
        <v>0</v>
      </c>
      <c r="BH122" s="25">
        <f t="shared" si="147"/>
        <v>0</v>
      </c>
      <c r="BI122" s="25">
        <f t="shared" si="147"/>
        <v>-51334875</v>
      </c>
      <c r="BJ122" s="25">
        <f t="shared" si="147"/>
        <v>0</v>
      </c>
      <c r="BK122" s="25">
        <f t="shared" si="147"/>
        <v>153000000</v>
      </c>
      <c r="BL122" s="25">
        <f t="shared" si="147"/>
        <v>0</v>
      </c>
      <c r="BM122" s="25"/>
      <c r="BN122" s="25"/>
      <c r="BO122" s="25">
        <f t="shared" si="148"/>
        <v>0</v>
      </c>
      <c r="BP122" s="25">
        <f t="shared" si="149"/>
        <v>0</v>
      </c>
      <c r="BQ122" s="26">
        <f t="shared" si="124"/>
        <v>0.48477460377358489</v>
      </c>
      <c r="BR122" s="25">
        <f t="shared" si="150"/>
        <v>128465270</v>
      </c>
      <c r="BS122" s="25"/>
      <c r="BT122" s="25">
        <f>+'[1]ENERO 2017'!$H$84</f>
        <v>110832974</v>
      </c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>
        <f>+'[1]ENERO 2017'!$H$82</f>
        <v>17632296</v>
      </c>
      <c r="CF122" s="25"/>
      <c r="CG122" s="25"/>
      <c r="CH122" s="25"/>
      <c r="CI122" s="25"/>
      <c r="CJ122" s="25"/>
      <c r="CK122" s="26">
        <f t="shared" si="126"/>
        <v>0.51522539622641506</v>
      </c>
      <c r="CL122" s="25">
        <f t="shared" si="151"/>
        <v>136534730</v>
      </c>
      <c r="CM122" s="25">
        <f t="shared" si="152"/>
        <v>0</v>
      </c>
      <c r="CN122" s="25">
        <f t="shared" si="152"/>
        <v>1167026</v>
      </c>
      <c r="CO122" s="25">
        <f t="shared" si="152"/>
        <v>0</v>
      </c>
      <c r="CP122" s="25">
        <f t="shared" si="152"/>
        <v>0</v>
      </c>
      <c r="CQ122" s="25">
        <f t="shared" si="152"/>
        <v>0</v>
      </c>
      <c r="CR122" s="25">
        <f t="shared" si="152"/>
        <v>0</v>
      </c>
      <c r="CS122" s="25">
        <f t="shared" si="153"/>
        <v>0</v>
      </c>
      <c r="CT122" s="25">
        <f t="shared" si="153"/>
        <v>0</v>
      </c>
      <c r="CU122" s="25">
        <f t="shared" si="153"/>
        <v>0</v>
      </c>
      <c r="CV122" s="25">
        <f t="shared" si="154"/>
        <v>0</v>
      </c>
      <c r="CW122" s="25">
        <f t="shared" si="154"/>
        <v>0</v>
      </c>
      <c r="CX122" s="25">
        <f t="shared" si="155"/>
        <v>0</v>
      </c>
      <c r="CY122" s="25">
        <f t="shared" si="155"/>
        <v>135367704</v>
      </c>
      <c r="CZ122" s="25">
        <f t="shared" si="155"/>
        <v>0</v>
      </c>
      <c r="DA122" s="25"/>
      <c r="DB122" s="25">
        <f t="shared" si="156"/>
        <v>0</v>
      </c>
      <c r="DC122" s="25">
        <f t="shared" si="156"/>
        <v>0</v>
      </c>
      <c r="DD122" s="25">
        <f t="shared" si="156"/>
        <v>0</v>
      </c>
      <c r="DF122" s="185"/>
      <c r="DG122" s="177"/>
      <c r="DH122" s="184">
        <v>265000000</v>
      </c>
      <c r="DI122" s="184">
        <v>128465270</v>
      </c>
      <c r="DJ122" s="183"/>
      <c r="DK122" s="177"/>
    </row>
    <row r="123" spans="1:115" s="62" customFormat="1" ht="50.25" hidden="1" customHeight="1" x14ac:dyDescent="0.25">
      <c r="A123" s="158"/>
      <c r="B123" s="22" t="s">
        <v>354</v>
      </c>
      <c r="C123" s="59" t="s">
        <v>355</v>
      </c>
      <c r="D123" s="22" t="s">
        <v>356</v>
      </c>
      <c r="E123" s="93" t="s">
        <v>357</v>
      </c>
      <c r="F123" s="24" t="s">
        <v>331</v>
      </c>
      <c r="G123" s="25">
        <f>SUM(H123:Z123)</f>
        <v>333941758</v>
      </c>
      <c r="H123" s="28"/>
      <c r="I123" s="58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>
        <v>300856785</v>
      </c>
      <c r="Y123" s="25">
        <v>33084973</v>
      </c>
      <c r="Z123" s="25"/>
      <c r="AA123" s="61">
        <f t="shared" si="116"/>
        <v>0.62575086521524514</v>
      </c>
      <c r="AB123" s="25">
        <f t="shared" si="144"/>
        <v>208964344</v>
      </c>
      <c r="AC123" s="5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>
        <f>+'[1]ENERO 2017'!$R$891</f>
        <v>175879371</v>
      </c>
      <c r="AT123" s="58">
        <f>+'[1]ENERO 2017'!$S$891</f>
        <v>33084973</v>
      </c>
      <c r="AU123" s="58"/>
      <c r="AV123" s="61">
        <f t="shared" si="118"/>
        <v>0.37424913478475486</v>
      </c>
      <c r="AW123" s="25">
        <f t="shared" si="145"/>
        <v>124977414</v>
      </c>
      <c r="AX123" s="58"/>
      <c r="AY123" s="58"/>
      <c r="AZ123" s="58"/>
      <c r="BA123" s="58"/>
      <c r="BB123" s="58"/>
      <c r="BC123" s="58"/>
      <c r="BD123" s="58"/>
      <c r="BE123" s="58"/>
      <c r="BF123" s="58"/>
      <c r="BG123" s="58"/>
      <c r="BH123" s="58"/>
      <c r="BI123" s="58"/>
      <c r="BJ123" s="58">
        <f>T123-AO123</f>
        <v>0</v>
      </c>
      <c r="BK123" s="58"/>
      <c r="BL123" s="58"/>
      <c r="BM123" s="58"/>
      <c r="BN123" s="58">
        <f>X123-AS123</f>
        <v>124977414</v>
      </c>
      <c r="BO123" s="25">
        <f t="shared" si="148"/>
        <v>0</v>
      </c>
      <c r="BP123" s="58"/>
      <c r="BQ123" s="61">
        <f t="shared" si="124"/>
        <v>0.6228598700735114</v>
      </c>
      <c r="BR123" s="25">
        <f t="shared" si="150"/>
        <v>207998920</v>
      </c>
      <c r="BS123" s="58"/>
      <c r="BT123" s="58"/>
      <c r="BU123" s="58"/>
      <c r="BV123" s="58"/>
      <c r="BW123" s="58"/>
      <c r="BX123" s="58"/>
      <c r="BY123" s="58"/>
      <c r="BZ123" s="58"/>
      <c r="CA123" s="58"/>
      <c r="CB123" s="58"/>
      <c r="CC123" s="58"/>
      <c r="CD123" s="58"/>
      <c r="CE123" s="58"/>
      <c r="CF123" s="58"/>
      <c r="CG123" s="58"/>
      <c r="CH123" s="58">
        <f>+'[1]ENERO 2017'!$H$892</f>
        <v>175165320</v>
      </c>
      <c r="CI123" s="58">
        <f>+'[1]ENERO 2017'!$H$908</f>
        <v>32833600</v>
      </c>
      <c r="CJ123" s="58"/>
      <c r="CK123" s="61">
        <f t="shared" si="126"/>
        <v>0.3771401299264886</v>
      </c>
      <c r="CL123" s="25">
        <f t="shared" si="151"/>
        <v>125942838</v>
      </c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>
        <f>T123-CD123</f>
        <v>0</v>
      </c>
      <c r="CY123" s="25"/>
      <c r="CZ123" s="25"/>
      <c r="DA123" s="25"/>
      <c r="DB123" s="25">
        <f>X123-CH123</f>
        <v>125691465</v>
      </c>
      <c r="DC123" s="25">
        <f t="shared" si="156"/>
        <v>251373</v>
      </c>
      <c r="DD123" s="25">
        <f t="shared" si="156"/>
        <v>0</v>
      </c>
      <c r="DF123" s="185"/>
      <c r="DG123" s="185"/>
      <c r="DH123" s="186">
        <v>333941758</v>
      </c>
      <c r="DI123" s="186">
        <v>207998920</v>
      </c>
      <c r="DJ123" s="183"/>
      <c r="DK123" s="185"/>
    </row>
    <row r="124" spans="1:115" ht="36.75" hidden="1" customHeight="1" x14ac:dyDescent="0.25">
      <c r="A124" s="192" t="s">
        <v>322</v>
      </c>
      <c r="B124" s="194" t="s">
        <v>358</v>
      </c>
      <c r="C124" s="52" t="s">
        <v>359</v>
      </c>
      <c r="D124" s="22" t="s">
        <v>360</v>
      </c>
      <c r="E124" s="94">
        <v>510</v>
      </c>
      <c r="F124" s="24" t="s">
        <v>361</v>
      </c>
      <c r="G124" s="25">
        <f t="shared" si="143"/>
        <v>115954283</v>
      </c>
      <c r="H124" s="25"/>
      <c r="I124" s="25">
        <v>115954283</v>
      </c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6">
        <f t="shared" si="116"/>
        <v>0.48710806999686246</v>
      </c>
      <c r="AB124" s="25">
        <f t="shared" si="144"/>
        <v>56482267</v>
      </c>
      <c r="AC124" s="25"/>
      <c r="AD124" s="25">
        <f>+'[1]ENERO 2017'!$K$639</f>
        <v>56482267</v>
      </c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6">
        <f t="shared" si="118"/>
        <v>0.5128919300031376</v>
      </c>
      <c r="AW124" s="25">
        <f t="shared" si="145"/>
        <v>59472016</v>
      </c>
      <c r="AX124" s="25">
        <f t="shared" ref="AX124:AZ126" si="157">H124-AC124</f>
        <v>0</v>
      </c>
      <c r="AY124" s="25">
        <f t="shared" si="157"/>
        <v>59472016</v>
      </c>
      <c r="AZ124" s="25">
        <f t="shared" si="157"/>
        <v>0</v>
      </c>
      <c r="BA124" s="25">
        <f t="shared" ref="BA124:BL126" si="158">+K124-AF124</f>
        <v>0</v>
      </c>
      <c r="BB124" s="25">
        <f t="shared" si="158"/>
        <v>0</v>
      </c>
      <c r="BC124" s="25">
        <f t="shared" si="158"/>
        <v>0</v>
      </c>
      <c r="BD124" s="25">
        <f t="shared" si="158"/>
        <v>0</v>
      </c>
      <c r="BE124" s="25">
        <f t="shared" si="158"/>
        <v>0</v>
      </c>
      <c r="BF124" s="25">
        <f t="shared" si="158"/>
        <v>0</v>
      </c>
      <c r="BG124" s="25">
        <f t="shared" si="158"/>
        <v>0</v>
      </c>
      <c r="BH124" s="25">
        <f t="shared" si="158"/>
        <v>0</v>
      </c>
      <c r="BI124" s="25">
        <f t="shared" si="158"/>
        <v>0</v>
      </c>
      <c r="BJ124" s="25">
        <f t="shared" si="158"/>
        <v>0</v>
      </c>
      <c r="BK124" s="25">
        <f t="shared" si="158"/>
        <v>0</v>
      </c>
      <c r="BL124" s="25">
        <f t="shared" si="158"/>
        <v>0</v>
      </c>
      <c r="BM124" s="25"/>
      <c r="BN124" s="25"/>
      <c r="BO124" s="25">
        <f>Y124-AT124</f>
        <v>0</v>
      </c>
      <c r="BP124" s="25">
        <f>+Z124-AU124</f>
        <v>0</v>
      </c>
      <c r="BQ124" s="26">
        <f t="shared" si="124"/>
        <v>0.48468810763980147</v>
      </c>
      <c r="BR124" s="25">
        <f t="shared" si="150"/>
        <v>56201662</v>
      </c>
      <c r="BS124" s="25"/>
      <c r="BT124" s="25">
        <f>+'[1]ENERO 2017'!$H$637</f>
        <v>56201662</v>
      </c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6">
        <f t="shared" si="126"/>
        <v>0.51531189236019848</v>
      </c>
      <c r="CL124" s="25">
        <f t="shared" si="151"/>
        <v>59752621</v>
      </c>
      <c r="CM124" s="25">
        <f t="shared" ref="CM124:CR126" si="159">H124-BS124</f>
        <v>0</v>
      </c>
      <c r="CN124" s="25">
        <f t="shared" si="159"/>
        <v>59752621</v>
      </c>
      <c r="CO124" s="25">
        <f t="shared" si="159"/>
        <v>0</v>
      </c>
      <c r="CP124" s="25">
        <f t="shared" si="159"/>
        <v>0</v>
      </c>
      <c r="CQ124" s="25">
        <f t="shared" si="159"/>
        <v>0</v>
      </c>
      <c r="CR124" s="25">
        <f t="shared" si="159"/>
        <v>0</v>
      </c>
      <c r="CS124" s="25">
        <f t="shared" ref="CS124:CU126" si="160">+N124-BY124</f>
        <v>0</v>
      </c>
      <c r="CT124" s="25">
        <f t="shared" si="160"/>
        <v>0</v>
      </c>
      <c r="CU124" s="25">
        <f t="shared" si="160"/>
        <v>0</v>
      </c>
      <c r="CV124" s="25">
        <f t="shared" ref="CV124:CW126" si="161">Q124-CB124</f>
        <v>0</v>
      </c>
      <c r="CW124" s="25">
        <f t="shared" si="161"/>
        <v>0</v>
      </c>
      <c r="CX124" s="25">
        <f t="shared" ref="CX124:CZ126" si="162">+T124-CD124</f>
        <v>0</v>
      </c>
      <c r="CY124" s="25">
        <f t="shared" si="162"/>
        <v>0</v>
      </c>
      <c r="CZ124" s="25">
        <f t="shared" si="162"/>
        <v>0</v>
      </c>
      <c r="DA124" s="25"/>
      <c r="DB124" s="25">
        <f t="shared" ref="DB124:DD127" si="163">+X124-CH124</f>
        <v>0</v>
      </c>
      <c r="DC124" s="25">
        <f t="shared" si="163"/>
        <v>0</v>
      </c>
      <c r="DD124" s="25">
        <f t="shared" si="163"/>
        <v>0</v>
      </c>
      <c r="DF124" s="177"/>
      <c r="DG124" s="177"/>
      <c r="DH124" s="184">
        <v>115954283</v>
      </c>
      <c r="DI124" s="184">
        <v>56201662</v>
      </c>
      <c r="DJ124" s="183"/>
      <c r="DK124" s="177"/>
    </row>
    <row r="125" spans="1:115" ht="51" hidden="1" customHeight="1" x14ac:dyDescent="0.25">
      <c r="A125" s="192"/>
      <c r="B125" s="195"/>
      <c r="C125" s="52" t="s">
        <v>362</v>
      </c>
      <c r="D125" s="22" t="s">
        <v>363</v>
      </c>
      <c r="E125" s="94">
        <v>510</v>
      </c>
      <c r="F125" s="24" t="s">
        <v>361</v>
      </c>
      <c r="G125" s="25">
        <f t="shared" si="143"/>
        <v>134000000</v>
      </c>
      <c r="H125" s="25"/>
      <c r="I125" s="25">
        <v>134000000</v>
      </c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6">
        <f t="shared" si="116"/>
        <v>0.42150945522388061</v>
      </c>
      <c r="AB125" s="25">
        <f t="shared" si="144"/>
        <v>56482267</v>
      </c>
      <c r="AC125" s="25"/>
      <c r="AD125" s="25">
        <f>+'[1]ENERO 2017'!$K$649</f>
        <v>56482267</v>
      </c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6">
        <f t="shared" si="118"/>
        <v>0.57849054477611939</v>
      </c>
      <c r="AW125" s="25">
        <f t="shared" si="145"/>
        <v>77517733</v>
      </c>
      <c r="AX125" s="25">
        <f t="shared" si="157"/>
        <v>0</v>
      </c>
      <c r="AY125" s="25">
        <f t="shared" si="157"/>
        <v>77517733</v>
      </c>
      <c r="AZ125" s="25">
        <f t="shared" si="157"/>
        <v>0</v>
      </c>
      <c r="BA125" s="25">
        <f t="shared" si="158"/>
        <v>0</v>
      </c>
      <c r="BB125" s="25">
        <f t="shared" si="158"/>
        <v>0</v>
      </c>
      <c r="BC125" s="25">
        <f t="shared" si="158"/>
        <v>0</v>
      </c>
      <c r="BD125" s="25">
        <f t="shared" si="158"/>
        <v>0</v>
      </c>
      <c r="BE125" s="25">
        <f t="shared" si="158"/>
        <v>0</v>
      </c>
      <c r="BF125" s="25">
        <f t="shared" si="158"/>
        <v>0</v>
      </c>
      <c r="BG125" s="25">
        <f t="shared" si="158"/>
        <v>0</v>
      </c>
      <c r="BH125" s="25">
        <f t="shared" si="158"/>
        <v>0</v>
      </c>
      <c r="BI125" s="25">
        <f t="shared" si="158"/>
        <v>0</v>
      </c>
      <c r="BJ125" s="25">
        <f t="shared" si="158"/>
        <v>0</v>
      </c>
      <c r="BK125" s="25">
        <f t="shared" si="158"/>
        <v>0</v>
      </c>
      <c r="BL125" s="25">
        <f t="shared" si="158"/>
        <v>0</v>
      </c>
      <c r="BM125" s="25"/>
      <c r="BN125" s="25"/>
      <c r="BO125" s="25">
        <f>Y125-AT125</f>
        <v>0</v>
      </c>
      <c r="BP125" s="25">
        <f>+Z125-AU125</f>
        <v>0</v>
      </c>
      <c r="BQ125" s="26">
        <f t="shared" si="124"/>
        <v>0.42150945522388061</v>
      </c>
      <c r="BR125" s="25">
        <f t="shared" si="150"/>
        <v>56482267</v>
      </c>
      <c r="BS125" s="25"/>
      <c r="BT125" s="25">
        <f>+'[1]ENERO 2017'!$H$647</f>
        <v>56482267</v>
      </c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6">
        <f t="shared" si="126"/>
        <v>0.57849054477611939</v>
      </c>
      <c r="CL125" s="25">
        <f t="shared" si="151"/>
        <v>77517733</v>
      </c>
      <c r="CM125" s="25">
        <f t="shared" si="159"/>
        <v>0</v>
      </c>
      <c r="CN125" s="25">
        <f t="shared" si="159"/>
        <v>77517733</v>
      </c>
      <c r="CO125" s="25">
        <f t="shared" si="159"/>
        <v>0</v>
      </c>
      <c r="CP125" s="25">
        <f t="shared" si="159"/>
        <v>0</v>
      </c>
      <c r="CQ125" s="25">
        <f t="shared" si="159"/>
        <v>0</v>
      </c>
      <c r="CR125" s="25">
        <f t="shared" si="159"/>
        <v>0</v>
      </c>
      <c r="CS125" s="25">
        <f t="shared" si="160"/>
        <v>0</v>
      </c>
      <c r="CT125" s="25">
        <f t="shared" si="160"/>
        <v>0</v>
      </c>
      <c r="CU125" s="25">
        <f t="shared" si="160"/>
        <v>0</v>
      </c>
      <c r="CV125" s="25">
        <f t="shared" si="161"/>
        <v>0</v>
      </c>
      <c r="CW125" s="25">
        <f t="shared" si="161"/>
        <v>0</v>
      </c>
      <c r="CX125" s="25">
        <f t="shared" si="162"/>
        <v>0</v>
      </c>
      <c r="CY125" s="25">
        <f t="shared" si="162"/>
        <v>0</v>
      </c>
      <c r="CZ125" s="25">
        <f t="shared" si="162"/>
        <v>0</v>
      </c>
      <c r="DA125" s="25"/>
      <c r="DB125" s="25">
        <f t="shared" si="163"/>
        <v>0</v>
      </c>
      <c r="DC125" s="25">
        <f t="shared" si="163"/>
        <v>0</v>
      </c>
      <c r="DD125" s="25">
        <f t="shared" si="163"/>
        <v>0</v>
      </c>
      <c r="DF125" s="177"/>
      <c r="DG125" s="177"/>
      <c r="DH125" s="184">
        <v>134000000</v>
      </c>
      <c r="DI125" s="184">
        <v>56482267</v>
      </c>
      <c r="DJ125" s="183"/>
      <c r="DK125" s="177"/>
    </row>
    <row r="126" spans="1:115" ht="38.25" hidden="1" customHeight="1" x14ac:dyDescent="0.25">
      <c r="A126" s="192"/>
      <c r="B126" s="196"/>
      <c r="C126" s="52" t="s">
        <v>364</v>
      </c>
      <c r="D126" s="22" t="s">
        <v>365</v>
      </c>
      <c r="E126" s="94">
        <v>510</v>
      </c>
      <c r="F126" s="24" t="s">
        <v>361</v>
      </c>
      <c r="G126" s="25">
        <f t="shared" si="143"/>
        <v>31000000</v>
      </c>
      <c r="H126" s="25"/>
      <c r="I126" s="25">
        <v>31000000</v>
      </c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6">
        <f>+AB126/G126</f>
        <v>0</v>
      </c>
      <c r="AB126" s="25">
        <f t="shared" si="144"/>
        <v>0</v>
      </c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6">
        <f t="shared" si="118"/>
        <v>1</v>
      </c>
      <c r="AW126" s="25">
        <f t="shared" si="145"/>
        <v>31000000</v>
      </c>
      <c r="AX126" s="25">
        <f t="shared" si="157"/>
        <v>0</v>
      </c>
      <c r="AY126" s="25">
        <f t="shared" si="157"/>
        <v>31000000</v>
      </c>
      <c r="AZ126" s="25">
        <f t="shared" si="157"/>
        <v>0</v>
      </c>
      <c r="BA126" s="25">
        <f t="shared" si="158"/>
        <v>0</v>
      </c>
      <c r="BB126" s="25">
        <f t="shared" si="158"/>
        <v>0</v>
      </c>
      <c r="BC126" s="25">
        <f t="shared" si="158"/>
        <v>0</v>
      </c>
      <c r="BD126" s="25">
        <f t="shared" si="158"/>
        <v>0</v>
      </c>
      <c r="BE126" s="25">
        <f t="shared" si="158"/>
        <v>0</v>
      </c>
      <c r="BF126" s="25">
        <f t="shared" si="158"/>
        <v>0</v>
      </c>
      <c r="BG126" s="25">
        <f t="shared" si="158"/>
        <v>0</v>
      </c>
      <c r="BH126" s="25">
        <f t="shared" si="158"/>
        <v>0</v>
      </c>
      <c r="BI126" s="25">
        <f t="shared" si="158"/>
        <v>0</v>
      </c>
      <c r="BJ126" s="25">
        <f t="shared" si="158"/>
        <v>0</v>
      </c>
      <c r="BK126" s="25">
        <f t="shared" si="158"/>
        <v>0</v>
      </c>
      <c r="BL126" s="25">
        <f t="shared" si="158"/>
        <v>0</v>
      </c>
      <c r="BM126" s="25"/>
      <c r="BN126" s="25"/>
      <c r="BO126" s="25">
        <f>Y126-AT126</f>
        <v>0</v>
      </c>
      <c r="BP126" s="25">
        <f>+Z126-AU126</f>
        <v>0</v>
      </c>
      <c r="BQ126" s="26">
        <f t="shared" si="124"/>
        <v>0</v>
      </c>
      <c r="BR126" s="25">
        <f t="shared" si="150"/>
        <v>0</v>
      </c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6">
        <f t="shared" si="126"/>
        <v>1</v>
      </c>
      <c r="CL126" s="25">
        <f t="shared" si="151"/>
        <v>31000000</v>
      </c>
      <c r="CM126" s="25">
        <f t="shared" si="159"/>
        <v>0</v>
      </c>
      <c r="CN126" s="25">
        <f t="shared" si="159"/>
        <v>31000000</v>
      </c>
      <c r="CO126" s="25">
        <f t="shared" si="159"/>
        <v>0</v>
      </c>
      <c r="CP126" s="25">
        <f t="shared" si="159"/>
        <v>0</v>
      </c>
      <c r="CQ126" s="25">
        <f t="shared" si="159"/>
        <v>0</v>
      </c>
      <c r="CR126" s="25">
        <f t="shared" si="159"/>
        <v>0</v>
      </c>
      <c r="CS126" s="25">
        <f t="shared" si="160"/>
        <v>0</v>
      </c>
      <c r="CT126" s="25">
        <f t="shared" si="160"/>
        <v>0</v>
      </c>
      <c r="CU126" s="25">
        <f t="shared" si="160"/>
        <v>0</v>
      </c>
      <c r="CV126" s="25">
        <f t="shared" si="161"/>
        <v>0</v>
      </c>
      <c r="CW126" s="25">
        <f t="shared" si="161"/>
        <v>0</v>
      </c>
      <c r="CX126" s="25">
        <f t="shared" si="162"/>
        <v>0</v>
      </c>
      <c r="CY126" s="25">
        <f t="shared" si="162"/>
        <v>0</v>
      </c>
      <c r="CZ126" s="25">
        <f t="shared" si="162"/>
        <v>0</v>
      </c>
      <c r="DA126" s="25"/>
      <c r="DB126" s="25">
        <f t="shared" si="163"/>
        <v>0</v>
      </c>
      <c r="DC126" s="25">
        <f t="shared" si="163"/>
        <v>0</v>
      </c>
      <c r="DD126" s="25">
        <f t="shared" si="163"/>
        <v>0</v>
      </c>
      <c r="DF126" s="177"/>
      <c r="DG126" s="177"/>
      <c r="DH126" s="184">
        <v>31000000</v>
      </c>
      <c r="DI126" s="184">
        <v>0</v>
      </c>
      <c r="DJ126" s="183"/>
      <c r="DK126" s="177"/>
    </row>
    <row r="127" spans="1:115" ht="32.25" hidden="1" customHeight="1" x14ac:dyDescent="0.25">
      <c r="A127" s="192"/>
      <c r="B127" s="92"/>
      <c r="C127" s="52" t="s">
        <v>366</v>
      </c>
      <c r="D127" s="22" t="s">
        <v>367</v>
      </c>
      <c r="E127" s="94">
        <v>510</v>
      </c>
      <c r="F127" s="24" t="s">
        <v>92</v>
      </c>
      <c r="G127" s="25">
        <f t="shared" si="143"/>
        <v>2000000</v>
      </c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>
        <v>2000000</v>
      </c>
      <c r="AA127" s="26">
        <f t="shared" ref="AA127" si="164">+AB127/G127</f>
        <v>0</v>
      </c>
      <c r="AB127" s="25">
        <f t="shared" si="144"/>
        <v>0</v>
      </c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6">
        <f>1-AA127</f>
        <v>1</v>
      </c>
      <c r="AW127" s="25">
        <f t="shared" si="145"/>
        <v>2000000</v>
      </c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>
        <f t="shared" ref="BP127" si="165">+Z127-AU127</f>
        <v>2000000</v>
      </c>
      <c r="BQ127" s="26">
        <f t="shared" si="124"/>
        <v>0</v>
      </c>
      <c r="BR127" s="25">
        <f t="shared" si="150"/>
        <v>0</v>
      </c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6">
        <f t="shared" si="126"/>
        <v>1</v>
      </c>
      <c r="CL127" s="25">
        <f t="shared" si="151"/>
        <v>2000000</v>
      </c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>
        <f t="shared" si="163"/>
        <v>2000000</v>
      </c>
      <c r="DF127" s="177"/>
      <c r="DG127" s="177"/>
      <c r="DH127" s="184">
        <v>2000000</v>
      </c>
      <c r="DI127" s="184">
        <v>0</v>
      </c>
      <c r="DJ127" s="183"/>
      <c r="DK127" s="177"/>
    </row>
    <row r="128" spans="1:115" ht="39" hidden="1" customHeight="1" x14ac:dyDescent="0.25">
      <c r="A128" s="192"/>
      <c r="B128" s="92" t="s">
        <v>368</v>
      </c>
      <c r="C128" s="52" t="s">
        <v>369</v>
      </c>
      <c r="D128" s="22" t="s">
        <v>370</v>
      </c>
      <c r="E128" s="94">
        <v>510</v>
      </c>
      <c r="F128" s="24" t="s">
        <v>371</v>
      </c>
      <c r="G128" s="25">
        <f t="shared" si="143"/>
        <v>50000000</v>
      </c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>
        <v>50000000</v>
      </c>
      <c r="V128" s="25"/>
      <c r="W128" s="25"/>
      <c r="X128" s="25"/>
      <c r="Y128" s="25"/>
      <c r="Z128" s="25"/>
      <c r="AA128" s="26">
        <f t="shared" si="116"/>
        <v>0.18867999999999999</v>
      </c>
      <c r="AB128" s="25">
        <f>SUM(AC128:AU128)</f>
        <v>9434000</v>
      </c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>
        <f>+'[1]ENERO 2017'!$P$676</f>
        <v>9434000</v>
      </c>
      <c r="AO128" s="25"/>
      <c r="AP128" s="25"/>
      <c r="AQ128" s="25"/>
      <c r="AR128" s="25"/>
      <c r="AS128" s="25"/>
      <c r="AT128" s="25"/>
      <c r="AU128" s="25"/>
      <c r="AV128" s="26">
        <f>1-AA128</f>
        <v>0.81132000000000004</v>
      </c>
      <c r="AW128" s="25">
        <f t="shared" si="145"/>
        <v>40566000</v>
      </c>
      <c r="AX128" s="25">
        <f t="shared" ref="AX128:AZ129" si="166">H128-AC128</f>
        <v>0</v>
      </c>
      <c r="AY128" s="25">
        <f t="shared" si="166"/>
        <v>0</v>
      </c>
      <c r="AZ128" s="25">
        <f t="shared" si="166"/>
        <v>0</v>
      </c>
      <c r="BA128" s="25">
        <f t="shared" ref="BA128:BL129" si="167">+K128-AF128</f>
        <v>0</v>
      </c>
      <c r="BB128" s="25">
        <f t="shared" si="167"/>
        <v>0</v>
      </c>
      <c r="BC128" s="25">
        <f t="shared" si="167"/>
        <v>0</v>
      </c>
      <c r="BD128" s="25">
        <f t="shared" si="167"/>
        <v>0</v>
      </c>
      <c r="BE128" s="25">
        <f t="shared" si="167"/>
        <v>0</v>
      </c>
      <c r="BF128" s="25">
        <f t="shared" si="167"/>
        <v>0</v>
      </c>
      <c r="BG128" s="25">
        <f t="shared" si="167"/>
        <v>0</v>
      </c>
      <c r="BH128" s="25">
        <f t="shared" si="167"/>
        <v>0</v>
      </c>
      <c r="BI128" s="25">
        <f t="shared" si="167"/>
        <v>-9434000</v>
      </c>
      <c r="BJ128" s="25">
        <f t="shared" si="167"/>
        <v>0</v>
      </c>
      <c r="BK128" s="25">
        <f t="shared" si="167"/>
        <v>50000000</v>
      </c>
      <c r="BL128" s="25">
        <f t="shared" si="167"/>
        <v>0</v>
      </c>
      <c r="BM128" s="25"/>
      <c r="BN128" s="25"/>
      <c r="BO128" s="25">
        <f>Y128-AT128</f>
        <v>0</v>
      </c>
      <c r="BP128" s="25">
        <f>+Z128-AU128</f>
        <v>0</v>
      </c>
      <c r="BQ128" s="26">
        <f>+BR128/G128</f>
        <v>0.18867999999999999</v>
      </c>
      <c r="BR128" s="25">
        <f>SUM(BS128:CJ128)</f>
        <v>9434000</v>
      </c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>
        <f>+'[1]ENERO 2017'!$H$674</f>
        <v>9434000</v>
      </c>
      <c r="CF128" s="25"/>
      <c r="CG128" s="25"/>
      <c r="CH128" s="25"/>
      <c r="CI128" s="25"/>
      <c r="CJ128" s="25"/>
      <c r="CK128" s="26">
        <f>1-BQ128</f>
        <v>0.81132000000000004</v>
      </c>
      <c r="CL128" s="25">
        <f>SUM(CM128:DD128)</f>
        <v>40566000</v>
      </c>
      <c r="CM128" s="25">
        <f t="shared" ref="CM128:CR129" si="168">H128-BS128</f>
        <v>0</v>
      </c>
      <c r="CN128" s="25">
        <f t="shared" si="168"/>
        <v>0</v>
      </c>
      <c r="CO128" s="25">
        <f t="shared" si="168"/>
        <v>0</v>
      </c>
      <c r="CP128" s="25">
        <f t="shared" si="168"/>
        <v>0</v>
      </c>
      <c r="CQ128" s="25">
        <f t="shared" si="168"/>
        <v>0</v>
      </c>
      <c r="CR128" s="25">
        <f t="shared" si="168"/>
        <v>0</v>
      </c>
      <c r="CS128" s="25">
        <f t="shared" ref="CS128:CU129" si="169">+N128-BY128</f>
        <v>0</v>
      </c>
      <c r="CT128" s="25">
        <f t="shared" si="169"/>
        <v>0</v>
      </c>
      <c r="CU128" s="25">
        <f t="shared" si="169"/>
        <v>0</v>
      </c>
      <c r="CV128" s="25">
        <f>Q128-CB128</f>
        <v>0</v>
      </c>
      <c r="CW128" s="25">
        <f>R128-CC128</f>
        <v>0</v>
      </c>
      <c r="CX128" s="25">
        <f t="shared" ref="CX128:CZ129" si="170">+T128-CD128</f>
        <v>0</v>
      </c>
      <c r="CY128" s="25">
        <f t="shared" si="170"/>
        <v>40566000</v>
      </c>
      <c r="CZ128" s="25">
        <f t="shared" si="170"/>
        <v>0</v>
      </c>
      <c r="DA128" s="25"/>
      <c r="DB128" s="25">
        <f t="shared" ref="DB128:DD129" si="171">+X128-CH128</f>
        <v>0</v>
      </c>
      <c r="DC128" s="25">
        <f t="shared" si="171"/>
        <v>0</v>
      </c>
      <c r="DD128" s="25">
        <f t="shared" si="171"/>
        <v>0</v>
      </c>
      <c r="DF128" s="177"/>
      <c r="DG128" s="177"/>
      <c r="DH128" s="184">
        <v>50000000</v>
      </c>
      <c r="DI128" s="184">
        <v>9434000</v>
      </c>
      <c r="DJ128" s="183"/>
      <c r="DK128" s="177"/>
    </row>
    <row r="129" spans="1:115" ht="36" hidden="1" customHeight="1" x14ac:dyDescent="0.25">
      <c r="A129" s="193"/>
      <c r="B129" s="92" t="s">
        <v>372</v>
      </c>
      <c r="C129" s="52" t="s">
        <v>373</v>
      </c>
      <c r="D129" s="22" t="s">
        <v>374</v>
      </c>
      <c r="E129" s="94">
        <v>310</v>
      </c>
      <c r="F129" s="24" t="s">
        <v>375</v>
      </c>
      <c r="G129" s="25">
        <f t="shared" si="143"/>
        <v>217000000</v>
      </c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>
        <v>200000000</v>
      </c>
      <c r="V129" s="25"/>
      <c r="W129" s="25"/>
      <c r="X129" s="25"/>
      <c r="Y129" s="25"/>
      <c r="Z129" s="25">
        <v>17000000</v>
      </c>
      <c r="AA129" s="26">
        <f t="shared" si="116"/>
        <v>0.50691244239631339</v>
      </c>
      <c r="AB129" s="25">
        <f>SUM(AC129:AU129)</f>
        <v>110000000</v>
      </c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>
        <f>+'[1]ENERO 2017'!$P$129</f>
        <v>110000000</v>
      </c>
      <c r="AO129" s="25"/>
      <c r="AP129" s="25"/>
      <c r="AQ129" s="25"/>
      <c r="AR129" s="25"/>
      <c r="AS129" s="25"/>
      <c r="AT129" s="25"/>
      <c r="AU129" s="25"/>
      <c r="AV129" s="26">
        <f>1-AA129</f>
        <v>0.49308755760368661</v>
      </c>
      <c r="AW129" s="25">
        <f t="shared" si="145"/>
        <v>107000000</v>
      </c>
      <c r="AX129" s="25">
        <f t="shared" si="166"/>
        <v>0</v>
      </c>
      <c r="AY129" s="25">
        <f t="shared" si="166"/>
        <v>0</v>
      </c>
      <c r="AZ129" s="25">
        <f t="shared" si="166"/>
        <v>0</v>
      </c>
      <c r="BA129" s="25">
        <f t="shared" si="167"/>
        <v>0</v>
      </c>
      <c r="BB129" s="25">
        <f t="shared" si="167"/>
        <v>0</v>
      </c>
      <c r="BC129" s="25">
        <f t="shared" si="167"/>
        <v>0</v>
      </c>
      <c r="BD129" s="25">
        <f t="shared" si="167"/>
        <v>0</v>
      </c>
      <c r="BE129" s="25">
        <f t="shared" si="167"/>
        <v>0</v>
      </c>
      <c r="BF129" s="25">
        <f t="shared" si="167"/>
        <v>0</v>
      </c>
      <c r="BG129" s="25">
        <f t="shared" si="167"/>
        <v>0</v>
      </c>
      <c r="BH129" s="25">
        <f t="shared" si="167"/>
        <v>0</v>
      </c>
      <c r="BI129" s="25">
        <f t="shared" si="167"/>
        <v>-110000000</v>
      </c>
      <c r="BJ129" s="25">
        <f t="shared" si="167"/>
        <v>0</v>
      </c>
      <c r="BK129" s="25">
        <f t="shared" si="167"/>
        <v>200000000</v>
      </c>
      <c r="BL129" s="25">
        <f t="shared" si="167"/>
        <v>0</v>
      </c>
      <c r="BM129" s="25"/>
      <c r="BN129" s="25"/>
      <c r="BO129" s="25">
        <f>Y129-AT129</f>
        <v>0</v>
      </c>
      <c r="BP129" s="25">
        <f>+Z129-AU129</f>
        <v>17000000</v>
      </c>
      <c r="BQ129" s="26">
        <f>+BR129/G129</f>
        <v>6.3459529953917057E-2</v>
      </c>
      <c r="BR129" s="25">
        <f>SUM(BS129:CJ129)</f>
        <v>13770718</v>
      </c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>
        <f>+'[1]ENERO 2017'!$H$127</f>
        <v>13770718</v>
      </c>
      <c r="CF129" s="25"/>
      <c r="CG129" s="25"/>
      <c r="CH129" s="25"/>
      <c r="CI129" s="25"/>
      <c r="CJ129" s="25"/>
      <c r="CK129" s="26">
        <f>1-BQ129</f>
        <v>0.93654047004608298</v>
      </c>
      <c r="CL129" s="25">
        <f>SUM(CM129:DD129)</f>
        <v>203229282</v>
      </c>
      <c r="CM129" s="25">
        <f t="shared" si="168"/>
        <v>0</v>
      </c>
      <c r="CN129" s="25">
        <f t="shared" si="168"/>
        <v>0</v>
      </c>
      <c r="CO129" s="25">
        <f t="shared" si="168"/>
        <v>0</v>
      </c>
      <c r="CP129" s="25">
        <f t="shared" si="168"/>
        <v>0</v>
      </c>
      <c r="CQ129" s="25">
        <f t="shared" si="168"/>
        <v>0</v>
      </c>
      <c r="CR129" s="25">
        <f t="shared" si="168"/>
        <v>0</v>
      </c>
      <c r="CS129" s="25">
        <f t="shared" si="169"/>
        <v>0</v>
      </c>
      <c r="CT129" s="25">
        <f t="shared" si="169"/>
        <v>0</v>
      </c>
      <c r="CU129" s="25">
        <f t="shared" si="169"/>
        <v>0</v>
      </c>
      <c r="CV129" s="25">
        <f>Q129-CB129</f>
        <v>0</v>
      </c>
      <c r="CW129" s="25">
        <f>R129-CC129</f>
        <v>0</v>
      </c>
      <c r="CX129" s="25">
        <f t="shared" si="170"/>
        <v>0</v>
      </c>
      <c r="CY129" s="25">
        <f t="shared" si="170"/>
        <v>186229282</v>
      </c>
      <c r="CZ129" s="25">
        <f t="shared" si="170"/>
        <v>0</v>
      </c>
      <c r="DA129" s="25"/>
      <c r="DB129" s="25">
        <f t="shared" si="171"/>
        <v>0</v>
      </c>
      <c r="DC129" s="25">
        <f t="shared" si="171"/>
        <v>0</v>
      </c>
      <c r="DD129" s="25">
        <f t="shared" si="171"/>
        <v>17000000</v>
      </c>
      <c r="DF129" s="177"/>
      <c r="DG129" s="177"/>
      <c r="DH129" s="184">
        <v>217000000</v>
      </c>
      <c r="DI129" s="184">
        <v>13770718</v>
      </c>
      <c r="DJ129" s="183"/>
      <c r="DK129" s="177"/>
    </row>
    <row r="130" spans="1:115" s="46" customFormat="1" ht="18.75" customHeight="1" thickTop="1" thickBot="1" x14ac:dyDescent="0.3">
      <c r="A130" s="97"/>
      <c r="B130" s="263" t="s">
        <v>376</v>
      </c>
      <c r="C130" s="264"/>
      <c r="D130" s="264"/>
      <c r="E130" s="98"/>
      <c r="F130" s="99"/>
      <c r="G130" s="65">
        <f t="shared" ref="G130:Z130" si="172">SUM(G113:G129)</f>
        <v>2848649070</v>
      </c>
      <c r="H130" s="65">
        <f t="shared" si="172"/>
        <v>0</v>
      </c>
      <c r="I130" s="65">
        <f t="shared" si="172"/>
        <v>392954283</v>
      </c>
      <c r="J130" s="65">
        <f t="shared" si="172"/>
        <v>1150000000</v>
      </c>
      <c r="K130" s="65">
        <f t="shared" si="172"/>
        <v>80883013</v>
      </c>
      <c r="L130" s="65">
        <f t="shared" si="172"/>
        <v>210796645</v>
      </c>
      <c r="M130" s="65">
        <f t="shared" si="172"/>
        <v>0</v>
      </c>
      <c r="N130" s="65">
        <f t="shared" si="172"/>
        <v>0</v>
      </c>
      <c r="O130" s="65">
        <f t="shared" si="172"/>
        <v>0</v>
      </c>
      <c r="P130" s="65">
        <f t="shared" si="172"/>
        <v>0</v>
      </c>
      <c r="Q130" s="65">
        <f t="shared" si="172"/>
        <v>0</v>
      </c>
      <c r="R130" s="65">
        <f t="shared" si="172"/>
        <v>0</v>
      </c>
      <c r="S130" s="65">
        <f t="shared" si="172"/>
        <v>0</v>
      </c>
      <c r="T130" s="65">
        <f t="shared" si="172"/>
        <v>0</v>
      </c>
      <c r="U130" s="65">
        <f t="shared" si="172"/>
        <v>503000000</v>
      </c>
      <c r="V130" s="65">
        <f t="shared" si="172"/>
        <v>0</v>
      </c>
      <c r="W130" s="65">
        <f t="shared" si="172"/>
        <v>0</v>
      </c>
      <c r="X130" s="65">
        <f t="shared" si="172"/>
        <v>300856785</v>
      </c>
      <c r="Y130" s="65">
        <f t="shared" si="172"/>
        <v>33084973</v>
      </c>
      <c r="Z130" s="65">
        <f t="shared" si="172"/>
        <v>177073371</v>
      </c>
      <c r="AA130" s="43">
        <f t="shared" si="116"/>
        <v>0.28184250297984231</v>
      </c>
      <c r="AB130" s="65">
        <f t="shared" ref="AB130:AU130" si="173">SUM(AB113:AB129)</f>
        <v>802870384</v>
      </c>
      <c r="AC130" s="65">
        <f t="shared" si="173"/>
        <v>0</v>
      </c>
      <c r="AD130" s="65">
        <f t="shared" si="173"/>
        <v>224964534</v>
      </c>
      <c r="AE130" s="65">
        <f t="shared" si="173"/>
        <v>91492631</v>
      </c>
      <c r="AF130" s="65">
        <f t="shared" si="173"/>
        <v>0</v>
      </c>
      <c r="AG130" s="65">
        <f t="shared" si="173"/>
        <v>0</v>
      </c>
      <c r="AH130" s="65">
        <f t="shared" si="173"/>
        <v>0</v>
      </c>
      <c r="AI130" s="65">
        <f t="shared" si="173"/>
        <v>0</v>
      </c>
      <c r="AJ130" s="65">
        <f t="shared" si="173"/>
        <v>0</v>
      </c>
      <c r="AK130" s="65">
        <f t="shared" si="173"/>
        <v>0</v>
      </c>
      <c r="AL130" s="65">
        <f t="shared" si="173"/>
        <v>0</v>
      </c>
      <c r="AM130" s="65">
        <f t="shared" si="173"/>
        <v>0</v>
      </c>
      <c r="AN130" s="65">
        <f t="shared" si="173"/>
        <v>270768875</v>
      </c>
      <c r="AO130" s="65">
        <f t="shared" si="173"/>
        <v>0</v>
      </c>
      <c r="AP130" s="65">
        <f t="shared" si="173"/>
        <v>0</v>
      </c>
      <c r="AQ130" s="65">
        <f t="shared" si="173"/>
        <v>0</v>
      </c>
      <c r="AR130" s="65">
        <f t="shared" si="173"/>
        <v>0</v>
      </c>
      <c r="AS130" s="65">
        <f t="shared" si="173"/>
        <v>175879371</v>
      </c>
      <c r="AT130" s="65">
        <f t="shared" si="173"/>
        <v>33084973</v>
      </c>
      <c r="AU130" s="65">
        <f t="shared" si="173"/>
        <v>6680000</v>
      </c>
      <c r="AV130" s="43">
        <f>1-AA130</f>
        <v>0.71815749702015763</v>
      </c>
      <c r="AW130" s="65">
        <f t="shared" ref="AW130:BP130" si="174">SUM(AW113:AW129)</f>
        <v>2045778686</v>
      </c>
      <c r="AX130" s="65">
        <f t="shared" si="174"/>
        <v>0</v>
      </c>
      <c r="AY130" s="65">
        <f t="shared" si="174"/>
        <v>167989749</v>
      </c>
      <c r="AZ130" s="65">
        <f t="shared" si="174"/>
        <v>1058507369</v>
      </c>
      <c r="BA130" s="65">
        <f t="shared" si="174"/>
        <v>80883013</v>
      </c>
      <c r="BB130" s="65">
        <f t="shared" si="174"/>
        <v>210796645</v>
      </c>
      <c r="BC130" s="65">
        <f t="shared" si="174"/>
        <v>0</v>
      </c>
      <c r="BD130" s="65">
        <f t="shared" si="174"/>
        <v>0</v>
      </c>
      <c r="BE130" s="65">
        <f t="shared" si="174"/>
        <v>0</v>
      </c>
      <c r="BF130" s="65">
        <f t="shared" si="174"/>
        <v>0</v>
      </c>
      <c r="BG130" s="65">
        <f t="shared" si="174"/>
        <v>0</v>
      </c>
      <c r="BH130" s="65">
        <f t="shared" si="174"/>
        <v>0</v>
      </c>
      <c r="BI130" s="65">
        <f t="shared" si="174"/>
        <v>-270768875</v>
      </c>
      <c r="BJ130" s="65">
        <f t="shared" si="174"/>
        <v>0</v>
      </c>
      <c r="BK130" s="65">
        <f t="shared" si="174"/>
        <v>503000000</v>
      </c>
      <c r="BL130" s="65">
        <f t="shared" si="174"/>
        <v>0</v>
      </c>
      <c r="BM130" s="65">
        <f t="shared" si="174"/>
        <v>0</v>
      </c>
      <c r="BN130" s="65">
        <f t="shared" si="174"/>
        <v>124977414</v>
      </c>
      <c r="BO130" s="65">
        <f t="shared" si="174"/>
        <v>0</v>
      </c>
      <c r="BP130" s="65">
        <f t="shared" si="174"/>
        <v>170393371</v>
      </c>
      <c r="BQ130" s="43">
        <f>+BR130/G130</f>
        <v>0.23303840897467937</v>
      </c>
      <c r="BR130" s="65">
        <f t="shared" ref="BR130:CF130" si="175">SUM(BR113:BR129)</f>
        <v>663844647</v>
      </c>
      <c r="BS130" s="65">
        <f t="shared" si="175"/>
        <v>0</v>
      </c>
      <c r="BT130" s="65">
        <f t="shared" si="175"/>
        <v>223516903</v>
      </c>
      <c r="BU130" s="65">
        <f t="shared" si="175"/>
        <v>91491810</v>
      </c>
      <c r="BV130" s="65">
        <f t="shared" si="175"/>
        <v>0</v>
      </c>
      <c r="BW130" s="65">
        <f t="shared" si="175"/>
        <v>0</v>
      </c>
      <c r="BX130" s="65">
        <f t="shared" si="175"/>
        <v>0</v>
      </c>
      <c r="BY130" s="65">
        <f t="shared" si="175"/>
        <v>0</v>
      </c>
      <c r="BZ130" s="65">
        <f t="shared" si="175"/>
        <v>0</v>
      </c>
      <c r="CA130" s="65">
        <f t="shared" si="175"/>
        <v>0</v>
      </c>
      <c r="CB130" s="65">
        <f t="shared" si="175"/>
        <v>0</v>
      </c>
      <c r="CC130" s="65">
        <f t="shared" si="175"/>
        <v>0</v>
      </c>
      <c r="CD130" s="65">
        <f t="shared" si="175"/>
        <v>0</v>
      </c>
      <c r="CE130" s="65">
        <f t="shared" si="175"/>
        <v>140837014</v>
      </c>
      <c r="CF130" s="65">
        <f t="shared" si="175"/>
        <v>0</v>
      </c>
      <c r="CG130" s="65"/>
      <c r="CH130" s="65">
        <f>SUM(CH113:CH129)</f>
        <v>175165320</v>
      </c>
      <c r="CI130" s="65">
        <f>SUM(CI113:CI129)</f>
        <v>32833600</v>
      </c>
      <c r="CJ130" s="65">
        <f>SUM(CJ113:CJ129)</f>
        <v>0</v>
      </c>
      <c r="CK130" s="43">
        <f>1-BQ130</f>
        <v>0.76696159102532069</v>
      </c>
      <c r="CL130" s="65">
        <f t="shared" ref="CL130:DD130" si="176">SUM(CL113:CL129)</f>
        <v>2184804423</v>
      </c>
      <c r="CM130" s="65">
        <f t="shared" si="176"/>
        <v>0</v>
      </c>
      <c r="CN130" s="65">
        <f t="shared" si="176"/>
        <v>169437380</v>
      </c>
      <c r="CO130" s="65">
        <f t="shared" si="176"/>
        <v>1058508190</v>
      </c>
      <c r="CP130" s="65">
        <f t="shared" si="176"/>
        <v>80883013</v>
      </c>
      <c r="CQ130" s="65">
        <f t="shared" si="176"/>
        <v>210796645</v>
      </c>
      <c r="CR130" s="65">
        <f t="shared" si="176"/>
        <v>0</v>
      </c>
      <c r="CS130" s="65">
        <f t="shared" si="176"/>
        <v>0</v>
      </c>
      <c r="CT130" s="65">
        <f t="shared" si="176"/>
        <v>0</v>
      </c>
      <c r="CU130" s="65">
        <f t="shared" si="176"/>
        <v>0</v>
      </c>
      <c r="CV130" s="65">
        <f t="shared" si="176"/>
        <v>0</v>
      </c>
      <c r="CW130" s="65">
        <f t="shared" si="176"/>
        <v>0</v>
      </c>
      <c r="CX130" s="65">
        <f t="shared" si="176"/>
        <v>0</v>
      </c>
      <c r="CY130" s="65">
        <f t="shared" si="176"/>
        <v>362162986</v>
      </c>
      <c r="CZ130" s="65">
        <f t="shared" si="176"/>
        <v>0</v>
      </c>
      <c r="DA130" s="65">
        <f t="shared" si="176"/>
        <v>0</v>
      </c>
      <c r="DB130" s="65">
        <f t="shared" si="176"/>
        <v>125691465</v>
      </c>
      <c r="DC130" s="65">
        <f t="shared" si="176"/>
        <v>251373</v>
      </c>
      <c r="DD130" s="65">
        <f t="shared" si="176"/>
        <v>177073371</v>
      </c>
      <c r="DF130" s="180" t="s">
        <v>393</v>
      </c>
      <c r="DG130" s="180"/>
      <c r="DH130" s="182">
        <v>2848649070</v>
      </c>
      <c r="DI130" s="182">
        <v>663844647</v>
      </c>
      <c r="DJ130" s="183">
        <v>0.23300000000000001</v>
      </c>
      <c r="DK130" s="180"/>
    </row>
    <row r="131" spans="1:115" ht="5.25" customHeight="1" thickTop="1" x14ac:dyDescent="0.25">
      <c r="C131" s="101"/>
      <c r="D131" s="101"/>
      <c r="E131" s="101"/>
      <c r="F131" s="101"/>
      <c r="G131" s="102"/>
      <c r="H131" s="102"/>
      <c r="I131" s="103"/>
      <c r="J131" s="102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5"/>
      <c r="AB131" s="50"/>
      <c r="AC131" s="50"/>
      <c r="AD131" s="50"/>
      <c r="AE131" s="50"/>
      <c r="AF131" s="50"/>
      <c r="AG131" s="50"/>
      <c r="AH131" s="50"/>
      <c r="AI131" s="50"/>
      <c r="AJ131" s="50"/>
      <c r="AK131" s="50"/>
      <c r="AL131" s="50"/>
      <c r="AM131" s="50"/>
      <c r="AN131" s="50"/>
      <c r="AO131" s="50"/>
      <c r="AP131" s="50"/>
      <c r="AQ131" s="50"/>
      <c r="AR131" s="50"/>
      <c r="AS131" s="50"/>
      <c r="AT131" s="50"/>
      <c r="AU131" s="50"/>
      <c r="AV131" s="105"/>
      <c r="AW131" s="50"/>
      <c r="AX131" s="50"/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105"/>
      <c r="BR131" s="106"/>
      <c r="BS131" s="50"/>
      <c r="BT131" s="50"/>
      <c r="BU131" s="50"/>
      <c r="BV131" s="50"/>
      <c r="BW131" s="50"/>
      <c r="BX131" s="50"/>
      <c r="BY131" s="50"/>
      <c r="BZ131" s="50"/>
      <c r="CA131" s="50"/>
      <c r="CB131" s="50"/>
      <c r="CC131" s="50"/>
      <c r="CD131" s="50"/>
      <c r="CE131" s="50"/>
      <c r="CF131" s="50"/>
      <c r="CG131" s="50"/>
      <c r="CH131" s="50"/>
      <c r="CI131" s="50"/>
      <c r="CJ131" s="50"/>
      <c r="CK131" s="105"/>
      <c r="CL131" s="50"/>
      <c r="CM131" s="50"/>
      <c r="CN131" s="50"/>
      <c r="CO131" s="50"/>
      <c r="CP131" s="50"/>
      <c r="CQ131" s="50"/>
      <c r="CR131" s="50"/>
      <c r="CS131" s="50"/>
      <c r="CT131" s="50"/>
      <c r="CU131" s="50"/>
      <c r="CV131" s="50"/>
      <c r="CW131" s="50"/>
      <c r="CX131" s="50"/>
      <c r="CY131" s="50"/>
      <c r="CZ131" s="50"/>
      <c r="DA131" s="50"/>
      <c r="DB131" s="50"/>
      <c r="DC131" s="50"/>
      <c r="DD131" s="50"/>
      <c r="DF131" s="177"/>
      <c r="DG131" s="177"/>
      <c r="DH131" s="184"/>
      <c r="DI131" s="184"/>
      <c r="DJ131" s="183"/>
      <c r="DK131" s="177"/>
    </row>
    <row r="132" spans="1:115" ht="19.5" customHeight="1" x14ac:dyDescent="0.25">
      <c r="C132" s="200" t="s">
        <v>377</v>
      </c>
      <c r="D132" s="201"/>
      <c r="E132" s="202"/>
      <c r="F132" s="107"/>
      <c r="G132" s="50">
        <f t="shared" ref="G132:Z132" si="177">G25+G62+G95+G112+G130</f>
        <v>14617985503</v>
      </c>
      <c r="H132" s="50">
        <f t="shared" si="177"/>
        <v>270880851</v>
      </c>
      <c r="I132" s="50">
        <f t="shared" si="177"/>
        <v>2798954283</v>
      </c>
      <c r="J132" s="50">
        <f t="shared" si="177"/>
        <v>4000000000</v>
      </c>
      <c r="K132" s="50">
        <f t="shared" si="177"/>
        <v>80883013</v>
      </c>
      <c r="L132" s="50">
        <f t="shared" si="177"/>
        <v>210796645</v>
      </c>
      <c r="M132" s="50">
        <f t="shared" si="177"/>
        <v>0</v>
      </c>
      <c r="N132" s="50">
        <f t="shared" si="177"/>
        <v>0</v>
      </c>
      <c r="O132" s="50">
        <f t="shared" si="177"/>
        <v>0</v>
      </c>
      <c r="P132" s="50">
        <f t="shared" si="177"/>
        <v>0</v>
      </c>
      <c r="Q132" s="50">
        <f t="shared" si="177"/>
        <v>0</v>
      </c>
      <c r="R132" s="50">
        <f t="shared" si="177"/>
        <v>3500000000</v>
      </c>
      <c r="S132" s="50">
        <f t="shared" si="177"/>
        <v>0</v>
      </c>
      <c r="T132" s="50">
        <f t="shared" si="177"/>
        <v>0</v>
      </c>
      <c r="U132" s="50">
        <f t="shared" si="177"/>
        <v>921360731</v>
      </c>
      <c r="V132" s="50">
        <f t="shared" si="177"/>
        <v>1570638184</v>
      </c>
      <c r="W132" s="50">
        <f t="shared" si="177"/>
        <v>0</v>
      </c>
      <c r="X132" s="50">
        <f t="shared" si="177"/>
        <v>300856785</v>
      </c>
      <c r="Y132" s="50">
        <f t="shared" si="177"/>
        <v>33084973</v>
      </c>
      <c r="Z132" s="50">
        <f t="shared" si="177"/>
        <v>930530038</v>
      </c>
      <c r="AA132" s="108">
        <f>+AB132/G132</f>
        <v>0.41530511647819629</v>
      </c>
      <c r="AB132" s="50">
        <f t="shared" ref="AB132:AU132" si="178">AB25+AB62+AB95+AB112+AB130</f>
        <v>6070924172</v>
      </c>
      <c r="AC132" s="50">
        <f t="shared" si="178"/>
        <v>265880851</v>
      </c>
      <c r="AD132" s="50">
        <f t="shared" si="178"/>
        <v>1965318371</v>
      </c>
      <c r="AE132" s="50">
        <f t="shared" si="178"/>
        <v>471492631</v>
      </c>
      <c r="AF132" s="50">
        <f t="shared" si="178"/>
        <v>0</v>
      </c>
      <c r="AG132" s="50">
        <f t="shared" si="178"/>
        <v>0</v>
      </c>
      <c r="AH132" s="50">
        <f t="shared" si="178"/>
        <v>0</v>
      </c>
      <c r="AI132" s="50">
        <f t="shared" si="178"/>
        <v>0</v>
      </c>
      <c r="AJ132" s="50">
        <f t="shared" si="178"/>
        <v>0</v>
      </c>
      <c r="AK132" s="50">
        <f t="shared" si="178"/>
        <v>0</v>
      </c>
      <c r="AL132" s="50">
        <f t="shared" si="178"/>
        <v>0</v>
      </c>
      <c r="AM132" s="50">
        <f t="shared" si="178"/>
        <v>938475416</v>
      </c>
      <c r="AN132" s="50">
        <f t="shared" si="178"/>
        <v>297352797</v>
      </c>
      <c r="AO132" s="50">
        <f t="shared" si="178"/>
        <v>0</v>
      </c>
      <c r="AP132" s="50">
        <f t="shared" si="178"/>
        <v>0</v>
      </c>
      <c r="AQ132" s="50">
        <f t="shared" si="178"/>
        <v>1560664423</v>
      </c>
      <c r="AR132" s="50">
        <f t="shared" si="178"/>
        <v>0</v>
      </c>
      <c r="AS132" s="50">
        <f t="shared" si="178"/>
        <v>175879371</v>
      </c>
      <c r="AT132" s="50">
        <f t="shared" si="178"/>
        <v>33084973</v>
      </c>
      <c r="AU132" s="50">
        <f t="shared" si="178"/>
        <v>362775339</v>
      </c>
      <c r="AV132" s="109">
        <f>1-AA132</f>
        <v>0.58469488352180377</v>
      </c>
      <c r="AW132" s="50">
        <f t="shared" ref="AW132:BP132" si="179">AW25+AW62+AW95+AW112+AW130</f>
        <v>8547061331</v>
      </c>
      <c r="AX132" s="50">
        <f t="shared" si="179"/>
        <v>5000000</v>
      </c>
      <c r="AY132" s="50">
        <f t="shared" si="179"/>
        <v>833635912</v>
      </c>
      <c r="AZ132" s="50">
        <f t="shared" si="179"/>
        <v>3528507369</v>
      </c>
      <c r="BA132" s="50">
        <f t="shared" si="179"/>
        <v>80883013</v>
      </c>
      <c r="BB132" s="50">
        <f t="shared" si="179"/>
        <v>210796645</v>
      </c>
      <c r="BC132" s="50">
        <f t="shared" si="179"/>
        <v>0</v>
      </c>
      <c r="BD132" s="50">
        <f t="shared" si="179"/>
        <v>0</v>
      </c>
      <c r="BE132" s="50">
        <f t="shared" si="179"/>
        <v>0</v>
      </c>
      <c r="BF132" s="50">
        <f t="shared" si="179"/>
        <v>0</v>
      </c>
      <c r="BG132" s="50">
        <f t="shared" si="179"/>
        <v>0</v>
      </c>
      <c r="BH132" s="50">
        <f t="shared" si="179"/>
        <v>2561524584</v>
      </c>
      <c r="BI132" s="50">
        <f t="shared" si="179"/>
        <v>-297352797</v>
      </c>
      <c r="BJ132" s="50">
        <f t="shared" si="179"/>
        <v>0</v>
      </c>
      <c r="BK132" s="50">
        <f t="shared" si="179"/>
        <v>921360731</v>
      </c>
      <c r="BL132" s="50">
        <f t="shared" si="179"/>
        <v>9973761</v>
      </c>
      <c r="BM132" s="50">
        <f t="shared" si="179"/>
        <v>0</v>
      </c>
      <c r="BN132" s="50">
        <f t="shared" si="179"/>
        <v>124977414</v>
      </c>
      <c r="BO132" s="50">
        <f t="shared" si="179"/>
        <v>0</v>
      </c>
      <c r="BP132" s="50">
        <f t="shared" si="179"/>
        <v>567754699</v>
      </c>
      <c r="BQ132" s="109">
        <f>+BR132/G132</f>
        <v>0.11858950658038561</v>
      </c>
      <c r="BR132" s="50">
        <f t="shared" ref="BR132:CJ132" si="180">BR25+BR62+BR95+BR112+BR130</f>
        <v>1733539688</v>
      </c>
      <c r="BS132" s="50">
        <f t="shared" si="180"/>
        <v>0</v>
      </c>
      <c r="BT132" s="50">
        <f t="shared" si="180"/>
        <v>626407213</v>
      </c>
      <c r="BU132" s="50">
        <f t="shared" si="180"/>
        <v>186086607</v>
      </c>
      <c r="BV132" s="50">
        <f t="shared" si="180"/>
        <v>0</v>
      </c>
      <c r="BW132" s="50">
        <f t="shared" si="180"/>
        <v>0</v>
      </c>
      <c r="BX132" s="50">
        <f t="shared" si="180"/>
        <v>0</v>
      </c>
      <c r="BY132" s="50">
        <f t="shared" si="180"/>
        <v>0</v>
      </c>
      <c r="BZ132" s="50">
        <f t="shared" si="180"/>
        <v>0</v>
      </c>
      <c r="CA132" s="50">
        <f t="shared" si="180"/>
        <v>0</v>
      </c>
      <c r="CB132" s="50">
        <f t="shared" si="180"/>
        <v>0</v>
      </c>
      <c r="CC132" s="50">
        <f t="shared" si="180"/>
        <v>281537387</v>
      </c>
      <c r="CD132" s="50">
        <f t="shared" si="180"/>
        <v>0</v>
      </c>
      <c r="CE132" s="50">
        <f t="shared" si="180"/>
        <v>167420936</v>
      </c>
      <c r="CF132" s="50">
        <f t="shared" si="180"/>
        <v>24600000</v>
      </c>
      <c r="CG132" s="50">
        <f t="shared" si="180"/>
        <v>0</v>
      </c>
      <c r="CH132" s="50">
        <f t="shared" si="180"/>
        <v>175165320</v>
      </c>
      <c r="CI132" s="50">
        <f t="shared" si="180"/>
        <v>32833600</v>
      </c>
      <c r="CJ132" s="50">
        <f t="shared" si="180"/>
        <v>239488625</v>
      </c>
      <c r="CK132" s="26">
        <f>1-BQ132</f>
        <v>0.88141049341961442</v>
      </c>
      <c r="CL132" s="50">
        <f t="shared" ref="CL132:DD132" si="181">CL25+CL62+CL95+CL112+CL130</f>
        <v>12884445815</v>
      </c>
      <c r="CM132" s="50">
        <f t="shared" si="181"/>
        <v>270880851</v>
      </c>
      <c r="CN132" s="50">
        <f t="shared" si="181"/>
        <v>2172547070</v>
      </c>
      <c r="CO132" s="50">
        <f t="shared" si="181"/>
        <v>3813913393</v>
      </c>
      <c r="CP132" s="50">
        <f t="shared" si="181"/>
        <v>80883013</v>
      </c>
      <c r="CQ132" s="50">
        <f t="shared" si="181"/>
        <v>210796645</v>
      </c>
      <c r="CR132" s="50">
        <f t="shared" si="181"/>
        <v>0</v>
      </c>
      <c r="CS132" s="50">
        <f t="shared" si="181"/>
        <v>0</v>
      </c>
      <c r="CT132" s="50">
        <f t="shared" si="181"/>
        <v>0</v>
      </c>
      <c r="CU132" s="50">
        <f t="shared" si="181"/>
        <v>0</v>
      </c>
      <c r="CV132" s="50">
        <f t="shared" si="181"/>
        <v>0</v>
      </c>
      <c r="CW132" s="50">
        <f t="shared" si="181"/>
        <v>3218462613</v>
      </c>
      <c r="CX132" s="50">
        <f t="shared" si="181"/>
        <v>0</v>
      </c>
      <c r="CY132" s="50">
        <f t="shared" si="181"/>
        <v>753939795</v>
      </c>
      <c r="CZ132" s="50">
        <f t="shared" si="181"/>
        <v>1546038184</v>
      </c>
      <c r="DA132" s="50">
        <f t="shared" si="181"/>
        <v>0</v>
      </c>
      <c r="DB132" s="50">
        <f t="shared" si="181"/>
        <v>125691465</v>
      </c>
      <c r="DC132" s="50">
        <f t="shared" si="181"/>
        <v>251373</v>
      </c>
      <c r="DD132" s="50">
        <f t="shared" si="181"/>
        <v>691041413</v>
      </c>
      <c r="DF132" s="177" t="s">
        <v>394</v>
      </c>
      <c r="DG132" s="177"/>
      <c r="DH132" s="187">
        <f>DH25+DH62+DH95+DH112+DH130</f>
        <v>14617985503</v>
      </c>
      <c r="DI132" s="187">
        <f>SUM(DI25+DI62+DI95+DI112+DI130)</f>
        <v>1733539688</v>
      </c>
      <c r="DJ132" s="188">
        <v>0.1186</v>
      </c>
      <c r="DK132" s="177"/>
    </row>
    <row r="133" spans="1:115" ht="5.25" customHeight="1" x14ac:dyDescent="0.25">
      <c r="C133" s="110"/>
      <c r="D133" s="110"/>
      <c r="E133" s="111"/>
      <c r="F133" s="111"/>
      <c r="G133" s="112"/>
      <c r="H133" s="112"/>
      <c r="I133" s="113"/>
      <c r="J133" s="112"/>
      <c r="K133" s="114"/>
      <c r="L133" s="114"/>
      <c r="M133" s="114"/>
      <c r="N133" s="114"/>
      <c r="O133" s="114"/>
      <c r="P133" s="114"/>
      <c r="Q133" s="114"/>
      <c r="R133" s="114"/>
      <c r="S133" s="114"/>
      <c r="T133" s="114"/>
      <c r="U133" s="114"/>
      <c r="V133" s="114"/>
      <c r="W133" s="114"/>
      <c r="X133" s="114"/>
      <c r="Y133" s="114"/>
      <c r="Z133" s="114"/>
      <c r="AA133" s="115"/>
      <c r="AB133" s="116"/>
      <c r="AC133" s="116"/>
      <c r="AD133" s="116"/>
      <c r="AE133" s="116"/>
      <c r="AF133" s="114"/>
      <c r="AG133" s="114"/>
      <c r="AH133" s="114"/>
      <c r="AI133" s="114"/>
      <c r="AJ133" s="114"/>
      <c r="AK133" s="114"/>
      <c r="AL133" s="114"/>
      <c r="AM133" s="114"/>
      <c r="AN133" s="114"/>
      <c r="AO133" s="114"/>
      <c r="AP133" s="114"/>
      <c r="AQ133" s="114"/>
      <c r="AR133" s="114"/>
      <c r="AS133" s="114"/>
      <c r="AT133" s="114"/>
      <c r="AU133" s="114"/>
      <c r="AV133" s="115"/>
      <c r="AW133" s="116"/>
      <c r="AX133" s="116"/>
      <c r="AY133" s="116"/>
      <c r="AZ133" s="116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5"/>
      <c r="BR133" s="118"/>
      <c r="BS133" s="119"/>
      <c r="BT133" s="119"/>
      <c r="BU133" s="119"/>
      <c r="BV133" s="114"/>
      <c r="BW133" s="114"/>
      <c r="BX133" s="114"/>
      <c r="BY133" s="114"/>
      <c r="BZ133" s="114"/>
      <c r="CA133" s="114"/>
      <c r="CB133" s="114"/>
      <c r="CC133" s="114"/>
      <c r="CD133" s="114"/>
      <c r="CE133" s="114"/>
      <c r="CF133" s="114"/>
      <c r="CG133" s="114"/>
      <c r="CH133" s="114"/>
      <c r="CI133" s="114"/>
      <c r="CJ133" s="114"/>
      <c r="CK133" s="26"/>
      <c r="CL133" s="120"/>
      <c r="CM133" s="116"/>
      <c r="CN133" s="116"/>
      <c r="CO133" s="116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F133" s="177"/>
      <c r="DG133" s="177"/>
      <c r="DH133" s="177"/>
      <c r="DI133" s="177"/>
      <c r="DJ133" s="177"/>
      <c r="DK133" s="177"/>
    </row>
    <row r="134" spans="1:115" ht="16.5" customHeight="1" x14ac:dyDescent="0.25">
      <c r="C134" s="121"/>
      <c r="D134" s="122" t="s">
        <v>378</v>
      </c>
      <c r="E134" s="115">
        <v>111</v>
      </c>
      <c r="F134" s="123"/>
      <c r="G134" s="124">
        <f>SUMIF($E$4:$E$129,"111",$G$4:$G$129)</f>
        <v>231441728</v>
      </c>
      <c r="H134" s="125">
        <f>SUMIF($E$4:$E$130,"111",$H$4:$H$130)</f>
        <v>0</v>
      </c>
      <c r="I134" s="125">
        <f>SUMIF($E$4:$E$130,"111",$I$4:$I$130)</f>
        <v>0</v>
      </c>
      <c r="J134" s="124">
        <f>SUMIF($E$4:$E$129,"111",$J$4:$J$129)</f>
        <v>100000000</v>
      </c>
      <c r="K134" s="123">
        <f>SUMIF($E$4:$E$130,"111",$K$4:$K$130)</f>
        <v>0</v>
      </c>
      <c r="L134" s="123">
        <f>SUMIF($E$4:$E$129,"111",$L$4:$L$129)</f>
        <v>0</v>
      </c>
      <c r="M134" s="123">
        <f>SUMIF($E$4:$E$129,"111",$M$4:$M$129)</f>
        <v>0</v>
      </c>
      <c r="N134" s="123">
        <f>SUMIF($E$4:$E$129,"111",$N$4:$N$129)</f>
        <v>0</v>
      </c>
      <c r="O134" s="123">
        <f>SUMIF($E$4:$E$129,"111",$O$4:$O$129)</f>
        <v>0</v>
      </c>
      <c r="P134" s="123">
        <f>SUMIF($E$4:$E$129,"111",$P$4:$P$129)</f>
        <v>0</v>
      </c>
      <c r="Q134" s="123">
        <f>SUMIF($E$4:$E$129,"111",$Q$4:$Q$129)</f>
        <v>0</v>
      </c>
      <c r="R134" s="123">
        <f>SUMIF($E$4:$E$129,"111",$R$4:$R$129)</f>
        <v>0</v>
      </c>
      <c r="S134" s="123">
        <f>SUMIF($E$4:$E$129,"111",$S$4:$S$129)</f>
        <v>0</v>
      </c>
      <c r="T134" s="123">
        <f>SUMIF($E$4:$E$129,"111",$T$4:$T$129)</f>
        <v>0</v>
      </c>
      <c r="U134" s="123">
        <f>SUMIF($E$4:$E$129,"111",$U$4:$U$129)</f>
        <v>100000000</v>
      </c>
      <c r="V134" s="123">
        <f>SUMIF($E$4:$E$129,"111",$V$4:$V$129)</f>
        <v>0</v>
      </c>
      <c r="W134" s="123"/>
      <c r="X134" s="123">
        <f>SUMIF($E$4:$E$129,"111",$X$4:$X$129)</f>
        <v>0</v>
      </c>
      <c r="Y134" s="123">
        <f>SUMIF($E$4:$E$129,"111",$Y$4:$Y$129)</f>
        <v>0</v>
      </c>
      <c r="Z134" s="123">
        <f>SUMIF($E$4:$E$129,"111",$Z$4:$Z$129)</f>
        <v>31441728</v>
      </c>
      <c r="AA134" s="126">
        <f t="shared" ref="AA134:AA143" si="182">+AB134/G134</f>
        <v>0.8273902578190222</v>
      </c>
      <c r="AB134" s="28">
        <f t="shared" ref="AB134:AB140" si="183">SUM(AC134:AU134)</f>
        <v>191492631</v>
      </c>
      <c r="AC134" s="124">
        <f>SUMIF($E$4:$E$129,"111",$AC$4:$AC$129)</f>
        <v>0</v>
      </c>
      <c r="AD134" s="124">
        <f>SUMIF($E$4:$E$129,"111",$AD$4:$AD$129)</f>
        <v>0</v>
      </c>
      <c r="AE134" s="124">
        <f>SUMIF($E$4:$E$129,"111",$AE$4:$AE$129)</f>
        <v>91492631</v>
      </c>
      <c r="AF134" s="124">
        <f>SUMIF($E$4:$E$129,"111",$AF$4:$AF$129)</f>
        <v>0</v>
      </c>
      <c r="AG134" s="124">
        <f>SUMIF($E$4:$E$129,"111",$AG$4:$AG$129)</f>
        <v>0</v>
      </c>
      <c r="AH134" s="124">
        <f>SUMIF($E$4:$E$129,"111",$AH$4:$AH$129)</f>
        <v>0</v>
      </c>
      <c r="AI134" s="124">
        <f>SUMIF($E$4:$E$129,"111",$AI$4:$AI$129)</f>
        <v>0</v>
      </c>
      <c r="AJ134" s="124">
        <f>SUMIF($E$4:$E$129,"111",$AJ$4:$AJ$129)</f>
        <v>0</v>
      </c>
      <c r="AK134" s="124">
        <f>SUMIF($E$4:$E$129,"111",$AK$4:$AK$129)</f>
        <v>0</v>
      </c>
      <c r="AL134" s="124">
        <f>SUMIF($E$4:$E$129,"111",$AL$4:$AL$129)</f>
        <v>0</v>
      </c>
      <c r="AM134" s="124">
        <f>SUMIF($E$4:$E$129,"111",$AM$4:$AM$129)</f>
        <v>0</v>
      </c>
      <c r="AN134" s="124">
        <f>SUMIF($E$4:$E$129,"111",$AN$4:$AN$129)</f>
        <v>100000000</v>
      </c>
      <c r="AO134" s="124">
        <f>SUMIF($E$4:$E$129,"111",$AO$4:$AO$129)</f>
        <v>0</v>
      </c>
      <c r="AP134" s="124">
        <f>SUMIF($E$4:$E$129,"111",$AP$4:$AP$129)</f>
        <v>0</v>
      </c>
      <c r="AQ134" s="124">
        <f>SUMIF($E$4:$E$129,"111",$AP$4:$AP$129)</f>
        <v>0</v>
      </c>
      <c r="AR134" s="124">
        <f>SUMIF($E$4:$E$129,"111",$AR$4:$AR$129)</f>
        <v>0</v>
      </c>
      <c r="AS134" s="124">
        <f>SUMIF($E$4:$E$129,"111",$AS$4:$AS$129)</f>
        <v>0</v>
      </c>
      <c r="AT134" s="124">
        <f>SUMIF($E$4:$E$129,"111",$AT$4:$AT$129)</f>
        <v>0</v>
      </c>
      <c r="AU134" s="124">
        <f>SUMIF($E$4:$E$129,"111",$AU$4:$AU$129)</f>
        <v>0</v>
      </c>
      <c r="AV134" s="109">
        <f t="shared" ref="AV134:AV143" si="184">1-AA134</f>
        <v>0.1726097421809778</v>
      </c>
      <c r="AW134" s="28">
        <f t="shared" ref="AW134:AW140" si="185">SUM(AX134:BP134)</f>
        <v>39949097</v>
      </c>
      <c r="AX134" s="127">
        <f>SUMIF($E$4:$E$129,"111",$AX$4:$AX$129)</f>
        <v>0</v>
      </c>
      <c r="AY134" s="127">
        <f>SUMIF($E$4:$E$129,"111",$AY$4:$AY$129)</f>
        <v>0</v>
      </c>
      <c r="AZ134" s="127">
        <f>SUMIF($E$4:$E$129,"111",$AZ$4:$AZ$129)</f>
        <v>8507369</v>
      </c>
      <c r="BA134" s="127">
        <f>SUMIF($E$4:$E$129,"111",$BA$4:$BA$129)</f>
        <v>0</v>
      </c>
      <c r="BB134" s="127">
        <f>SUMIF($E$4:$E$129,"111",$BB$4:$BB$129)</f>
        <v>0</v>
      </c>
      <c r="BC134" s="127">
        <f>SUMIF($E$4:$E$129,"111",$BC$4:$BC$129)</f>
        <v>0</v>
      </c>
      <c r="BD134" s="127">
        <f>SUMIF($E$4:$E$130,"111",$BD$4:$BD$130)</f>
        <v>0</v>
      </c>
      <c r="BE134" s="127">
        <f>SUMIF($E$4:$E$129,"111",$BE$4:$BE$129)</f>
        <v>0</v>
      </c>
      <c r="BF134" s="127">
        <f>SUMIF($E$4:$E$129,"111",$BF$4:$BF$129)</f>
        <v>0</v>
      </c>
      <c r="BG134" s="127">
        <f>SUMIF($E$4:$E$129,"111",$BG$4:$BG$129)</f>
        <v>0</v>
      </c>
      <c r="BH134" s="127">
        <f>SUMIF($E$4:$E$129,"111",$BH$4:$BH$129)</f>
        <v>0</v>
      </c>
      <c r="BI134" s="127">
        <f>SUMIF($E$4:$E$129,"111",$BI$4:$BI$129)</f>
        <v>-100000000</v>
      </c>
      <c r="BJ134" s="127">
        <f>SUMIF($E$4:$E$129,"111",$BJ$4:$BJ$129)</f>
        <v>0</v>
      </c>
      <c r="BK134" s="127">
        <f>SUMIF($E$4:$E$129,"111",$BK$4:$BK$129)</f>
        <v>100000000</v>
      </c>
      <c r="BL134" s="127">
        <f>SUMIF($E$4:$E$129,"111",$BL$4:$BL$129)</f>
        <v>0</v>
      </c>
      <c r="BM134" s="127"/>
      <c r="BN134" s="127">
        <f>SUMIF($E$4:$E$129,"111",$BN$4:$BN$129)</f>
        <v>0</v>
      </c>
      <c r="BO134" s="127">
        <f>SUMIF($E$4:$E$129,"111",$BO$4:$BO$129)</f>
        <v>0</v>
      </c>
      <c r="BP134" s="128">
        <f>SUMIF($E$4:$E$129,"111",$BP$4:$BP$129)</f>
        <v>31441728</v>
      </c>
      <c r="BQ134" s="129">
        <f t="shared" ref="BQ134:BQ143" si="186">+BR134/G134</f>
        <v>0.82738671048982149</v>
      </c>
      <c r="BR134" s="33">
        <f t="shared" ref="BR134:BR140" si="187">SUM(BS134:CJ134)</f>
        <v>191491810</v>
      </c>
      <c r="BS134" s="124">
        <f>SUMIF($E$4:$E$129,"111",$BS$4:$BS$129)</f>
        <v>0</v>
      </c>
      <c r="BT134" s="124">
        <f>SUMIF($E$4:$E$129,"111",$BT$4:$BT$129)</f>
        <v>0</v>
      </c>
      <c r="BU134" s="124">
        <f>SUMIF($E$4:$E$129,"111",$BU$4:$BU$129)</f>
        <v>91491810</v>
      </c>
      <c r="BV134" s="124">
        <f>SUMIF($E$4:$E$129,"111",$BV$4:$BV$129)</f>
        <v>0</v>
      </c>
      <c r="BW134" s="124">
        <f>SUMIF($E$4:$E$129,"111",$BW$4:$BW$129)</f>
        <v>0</v>
      </c>
      <c r="BX134" s="124">
        <f>SUMIF($E$4:$E$129,"111",$BX$4:$BX$129)</f>
        <v>0</v>
      </c>
      <c r="BY134" s="124">
        <f>SUMIF($E$4:$E$129,"111",$BY$4:$BY$129)</f>
        <v>0</v>
      </c>
      <c r="BZ134" s="124">
        <f>SUMIF($E$4:$E$129,"111",$BZ$4:$BZ$129)</f>
        <v>0</v>
      </c>
      <c r="CA134" s="124">
        <f>SUMIF($E$4:$E$129,"111",$CA$4:$CA$129)</f>
        <v>0</v>
      </c>
      <c r="CB134" s="124">
        <f>SUMIF($E$4:$E$129,"111",$CB$4:$CB$129)</f>
        <v>0</v>
      </c>
      <c r="CC134" s="124">
        <f>SUMIF($E$4:$E$129,"111",$CC$4:$CC$129)</f>
        <v>0</v>
      </c>
      <c r="CD134" s="124">
        <f>SUMIF($E$4:$E$129,"111",$CD$4:$CD$129)</f>
        <v>0</v>
      </c>
      <c r="CE134" s="124">
        <f>SUMIF($E$4:$E$129,"111",$CE$4:$CE$129)</f>
        <v>100000000</v>
      </c>
      <c r="CF134" s="124">
        <f>SUMIF($E$4:$E$129,"111",$CF$4:$CF$129)</f>
        <v>0</v>
      </c>
      <c r="CG134" s="124">
        <f>SUMIF($E$4:$E$129,"111",$CG$4:$CG$129)</f>
        <v>0</v>
      </c>
      <c r="CH134" s="124">
        <f>SUMIF($E$4:$E$129,"111",$CH$4:$CH$129)</f>
        <v>0</v>
      </c>
      <c r="CI134" s="124">
        <f>SUMIF($E$4:$E$129,"111",$CI$4:$CI$129)</f>
        <v>0</v>
      </c>
      <c r="CJ134" s="130">
        <f>SUMIF($E$4:$E$129,"111",$CJ$4:$CJ$129)</f>
        <v>0</v>
      </c>
      <c r="CK134" s="26">
        <f t="shared" ref="CK134:CK143" si="188">1-BQ134</f>
        <v>0.17261328951017851</v>
      </c>
      <c r="CL134" s="28">
        <f t="shared" ref="CL134:CL140" si="189">SUM(CM134:DD134)</f>
        <v>39949918</v>
      </c>
      <c r="CM134" s="127">
        <f>SUMIF($E$4:$E$129,"111",$CM$4:$CM$129)</f>
        <v>0</v>
      </c>
      <c r="CN134" s="127">
        <f>SUMIF($E$4:$E$129,"111",$CN$4:$CN$129)</f>
        <v>0</v>
      </c>
      <c r="CO134" s="127">
        <f>SUMIF($E$4:$E$129,"111",$CO$4:$CO$129)</f>
        <v>8508190</v>
      </c>
      <c r="CP134" s="127">
        <f>SUMIF($E$4:$E$129,"111",$CP$4:$CP$129)</f>
        <v>0</v>
      </c>
      <c r="CQ134" s="127">
        <f>SUMIF($E$4:$E$129,"111",$CQ$4:$CQ$129)</f>
        <v>0</v>
      </c>
      <c r="CR134" s="127">
        <f>SUMIF($E$4:$E$129,"111",$CR$4:$CR$129)</f>
        <v>0</v>
      </c>
      <c r="CS134" s="131">
        <f>SUMIF($E$4:$E$129,"111",$CS$4:$CS$129)</f>
        <v>0</v>
      </c>
      <c r="CT134" s="131">
        <f>SUMIF($E$4:$E$129,"111",$CT$4:$CT$129)</f>
        <v>0</v>
      </c>
      <c r="CU134" s="131">
        <f>SUMIF($E$4:$E$129,"111",$CU$4:$CU$129)</f>
        <v>0</v>
      </c>
      <c r="CV134" s="131">
        <f>SUMIF($E$4:$E$129,"111",$CV$4:$CV$129)</f>
        <v>0</v>
      </c>
      <c r="CW134" s="131">
        <f>SUMIF($E$4:$E$129,"111",$CW$4:$CW$129)</f>
        <v>0</v>
      </c>
      <c r="CX134" s="131">
        <f>SUMIF($E$4:$E$129,"111",$CX$4:$CX$129)</f>
        <v>0</v>
      </c>
      <c r="CY134" s="131">
        <f>SUMIF($E$4:$E$129,"111",$CY$4:$CY$129)</f>
        <v>0</v>
      </c>
      <c r="CZ134" s="131">
        <f>SUMIF($E$4:$E$129,"111",$CZ$4:$CZ$129)</f>
        <v>0</v>
      </c>
      <c r="DA134" s="131">
        <f>SUMIF($E$4:$E$129,"111",$DA$4:$DA$129)</f>
        <v>0</v>
      </c>
      <c r="DB134" s="131">
        <f>SUMIF($E$4:$E$129,"111",$DB$4:$DB$129)</f>
        <v>0</v>
      </c>
      <c r="DC134" s="131">
        <f>SUMIF($E$4:$E$129,"111",$DC$4:$DC$129)</f>
        <v>0</v>
      </c>
      <c r="DD134" s="131">
        <f>SUMIF($E$4:$E$129,"111",$DD$4:$DD$129)</f>
        <v>31441728</v>
      </c>
      <c r="DF134" s="177"/>
      <c r="DG134" s="177"/>
      <c r="DH134" s="177"/>
      <c r="DI134" s="177"/>
      <c r="DJ134" s="177"/>
      <c r="DK134" s="177"/>
    </row>
    <row r="135" spans="1:115" ht="18" customHeight="1" x14ac:dyDescent="0.25">
      <c r="C135" s="132"/>
      <c r="D135" s="122" t="s">
        <v>379</v>
      </c>
      <c r="E135" s="115">
        <v>211</v>
      </c>
      <c r="F135" s="123"/>
      <c r="G135" s="124">
        <f>SUMIF($E$4:$E$129,"211",$G$4:$G$129)</f>
        <v>1733311301</v>
      </c>
      <c r="H135" s="125">
        <f>SUMIF($E$4:$E$130,"211",$H$4:$H$130)</f>
        <v>0</v>
      </c>
      <c r="I135" s="125">
        <f>SUMIF($E$4:$E$130,"211",$I$4:$I$130)</f>
        <v>112000000</v>
      </c>
      <c r="J135" s="124">
        <f>SUMIF($E$4:$E$129,"211",$J$4:$J$129)</f>
        <v>1050000000</v>
      </c>
      <c r="K135" s="123">
        <f>SUMIF($E$4:$E$129,"211",$K$4:$K$129)</f>
        <v>80883013</v>
      </c>
      <c r="L135" s="123">
        <f>SUMIF($E$4:$E$129,"211",$L$4:$L$129)</f>
        <v>210796645</v>
      </c>
      <c r="M135" s="123">
        <f>SUMIF($E$4:$E$129,"211",$M$4:$M$129)</f>
        <v>0</v>
      </c>
      <c r="N135" s="123">
        <f>SUMIF($E$4:$E$129,"211",$N$4:$N$129)</f>
        <v>0</v>
      </c>
      <c r="O135" s="123">
        <f>SUMIF($E$4:$E$129,"211",$O$4:$O$129)</f>
        <v>0</v>
      </c>
      <c r="P135" s="123">
        <f>SUMIF($E$4:$E$129,"211",$P$4:$P$129)</f>
        <v>0</v>
      </c>
      <c r="Q135" s="123">
        <f>SUMIF($E$4:$E$129,"211",$Q$4:$Q$129)</f>
        <v>0</v>
      </c>
      <c r="R135" s="123">
        <f>SUMIF($E$4:$E$129,"211",$R$4:$R$129)</f>
        <v>0</v>
      </c>
      <c r="S135" s="123">
        <f>SUMIF($E$4:$E$129,"211",$S$4:$S$129)</f>
        <v>0</v>
      </c>
      <c r="T135" s="123">
        <f>SUMIF($E$4:$E$129,"211",$T$4:$T$129)</f>
        <v>0</v>
      </c>
      <c r="U135" s="123">
        <f>SUMIF($E$4:$E$129,"211",$U$4:$U$129)</f>
        <v>153000000</v>
      </c>
      <c r="V135" s="123">
        <f>SUMIF($E$4:$E$129,"211",$V$4:$V$129)</f>
        <v>0</v>
      </c>
      <c r="W135" s="123"/>
      <c r="X135" s="123">
        <f>SUMIF($E$4:$E$129,"211",$X$4:$X$129)</f>
        <v>0</v>
      </c>
      <c r="Y135" s="123">
        <f>SUMIF($E$4:$E$129,"211",$Y$4:$Y$129)</f>
        <v>0</v>
      </c>
      <c r="Z135" s="123">
        <f>SUMIF($E$4:$E$129,"211",$Z$4:$Z$129)</f>
        <v>126631643</v>
      </c>
      <c r="AA135" s="126">
        <f t="shared" si="182"/>
        <v>9.8086751584619131E-2</v>
      </c>
      <c r="AB135" s="28">
        <f t="shared" si="183"/>
        <v>170014875</v>
      </c>
      <c r="AC135" s="124">
        <f>SUMIF($E$4:$E$129,"211",$AC$4:$AC$129)</f>
        <v>0</v>
      </c>
      <c r="AD135" s="124">
        <f>SUMIF($E$4:$E$129,"211",$AD$4:$AD$129)</f>
        <v>112000000</v>
      </c>
      <c r="AE135" s="124">
        <f>SUMIF($E$4:$E$129,"211",$AE$4:$AE$129)</f>
        <v>0</v>
      </c>
      <c r="AF135" s="124">
        <f>SUMIF($E$4:$E$129,"211",$AF$4:$AF$129)</f>
        <v>0</v>
      </c>
      <c r="AG135" s="124">
        <f>SUMIF($E$4:$E$129,"211",$AG$4:$AG$129)</f>
        <v>0</v>
      </c>
      <c r="AH135" s="124">
        <f>SUMIF($E$4:$E$129,"211",$AH$4:$AH$129)</f>
        <v>0</v>
      </c>
      <c r="AI135" s="124">
        <f>SUMIF($E$4:$E$129,"211",$AI$4:$AI$129)</f>
        <v>0</v>
      </c>
      <c r="AJ135" s="124">
        <f>SUMIF($E$4:$E$129,"211",$AJ$4:$AJ$129)</f>
        <v>0</v>
      </c>
      <c r="AK135" s="124">
        <f>SUMIF($E$4:$E$129,"211",$AK$4:$AK$129)</f>
        <v>0</v>
      </c>
      <c r="AL135" s="124">
        <f>SUMIF($E$4:$E$129,"211",$AL$4:$AL$129)</f>
        <v>0</v>
      </c>
      <c r="AM135" s="124">
        <f>SUMIF($E$4:$E$129,"211",$AM$4:$AM$129)</f>
        <v>0</v>
      </c>
      <c r="AN135" s="124">
        <f>SUMIF($E$4:$E$129,"211",$AN$4:$AN$129)</f>
        <v>51334875</v>
      </c>
      <c r="AO135" s="124">
        <f>SUMIF($E$4:$E$129,"211",$AO$4:$AO$129)</f>
        <v>0</v>
      </c>
      <c r="AP135" s="124">
        <f>SUMIF($E$4:$E$129,"211",$AP$4:$AP$129)</f>
        <v>0</v>
      </c>
      <c r="AQ135" s="124">
        <f>SUMIF($E$4:$E$129,"211",$AQ$4:$AQ$129)</f>
        <v>0</v>
      </c>
      <c r="AR135" s="124">
        <f>SUMIF($E$4:$E$129,"211",$AR$4:$AR$129)</f>
        <v>0</v>
      </c>
      <c r="AS135" s="124">
        <f>SUMIF($E$4:$E$129,"211",$AS$4:$AS$129)</f>
        <v>0</v>
      </c>
      <c r="AT135" s="124">
        <f>SUMIF($E$4:$E$129,"211",$AT$4:$AT$129)</f>
        <v>0</v>
      </c>
      <c r="AU135" s="124">
        <f>SUMIF($E$4:$E$129,"211",$AU$4:$AU$129)</f>
        <v>6680000</v>
      </c>
      <c r="AV135" s="109">
        <f t="shared" si="184"/>
        <v>0.9019132484153809</v>
      </c>
      <c r="AW135" s="28">
        <f t="shared" si="185"/>
        <v>1563296426</v>
      </c>
      <c r="AX135" s="127">
        <f>SUMIF($E$4:$E$129,"211",$AX$4:$AX$129)</f>
        <v>0</v>
      </c>
      <c r="AY135" s="127">
        <f>SUMIF($E$4:$E$129,"211",$AY$4:$AY$129)</f>
        <v>0</v>
      </c>
      <c r="AZ135" s="127">
        <f>SUMIF($E$4:$E$129,"211",$AZ$4:$AZ$129)</f>
        <v>1050000000</v>
      </c>
      <c r="BA135" s="127">
        <f>SUMIF($E$4:$E$129,"211",$BA$4:$BA$129)</f>
        <v>80883013</v>
      </c>
      <c r="BB135" s="127">
        <f>SUMIF($E$4:$E$129,"211",$BB$4:$BB$129)</f>
        <v>210796645</v>
      </c>
      <c r="BC135" s="127">
        <f>SUMIF($E$4:$E$129,"211",$BC$4:$BC$129)</f>
        <v>0</v>
      </c>
      <c r="BD135" s="127">
        <f>SUMIF($E$4:$E$129,"211",$BD$4:$BD$129)</f>
        <v>0</v>
      </c>
      <c r="BE135" s="127">
        <f>SUMIF($E$4:$E$129,"211",$BE$4:$BE$129)</f>
        <v>0</v>
      </c>
      <c r="BF135" s="127">
        <f>SUMIF($E$4:$E$129,"211",$BF$4:$BF$129)</f>
        <v>0</v>
      </c>
      <c r="BG135" s="127">
        <f>SUMIF($E$4:$E$129,"211",$BG$4:$BG$129)</f>
        <v>0</v>
      </c>
      <c r="BH135" s="127">
        <f>SUMIF($E$4:$E$129,"211",$BH$4:$BH$129)</f>
        <v>0</v>
      </c>
      <c r="BI135" s="127">
        <f>SUMIF($E$4:$E$129,"211",$BI$4:$BI$129)</f>
        <v>-51334875</v>
      </c>
      <c r="BJ135" s="127">
        <f>SUMIF($E$4:$E$129,"211",$BJ$4:$BJ$129)</f>
        <v>0</v>
      </c>
      <c r="BK135" s="127">
        <f>SUMIF($E$4:$E$129,"211",$BK$4:$BK$129)</f>
        <v>153000000</v>
      </c>
      <c r="BL135" s="127">
        <f>SUMIF($E$4:$E$129,"211",$BL$4:$BL$129)</f>
        <v>0</v>
      </c>
      <c r="BM135" s="127"/>
      <c r="BN135" s="127">
        <f>SUMIF($E$4:$E$129,"211",$BN$4:$BN$129)</f>
        <v>0</v>
      </c>
      <c r="BO135" s="127">
        <f>SUMIF($E$4:$E$129,"211",$BO$4:$BO$129)</f>
        <v>0</v>
      </c>
      <c r="BP135" s="128">
        <f>SUMIF($E$4:$E$129,"211",$BP$4:$BP$129)</f>
        <v>119951643</v>
      </c>
      <c r="BQ135" s="129">
        <f t="shared" si="186"/>
        <v>7.4115520925689737E-2</v>
      </c>
      <c r="BR135" s="33">
        <f t="shared" si="187"/>
        <v>128465270</v>
      </c>
      <c r="BS135" s="124">
        <f>SUMIF($E$4:$E$129,"211",$BS$4:$BS$129)</f>
        <v>0</v>
      </c>
      <c r="BT135" s="124">
        <f>SUMIF($E$4:$E$129,"211",$BT$4:$BT$129)</f>
        <v>110832974</v>
      </c>
      <c r="BU135" s="124">
        <f>SUMIF($E$4:$E$129,"211",$BU$4:$BU$129)</f>
        <v>0</v>
      </c>
      <c r="BV135" s="124">
        <f>SUMIF($E$4:$E$129,"211",$BV$4:$BV$129)</f>
        <v>0</v>
      </c>
      <c r="BW135" s="124">
        <f>SUMIF($E$4:$E$129,"211",$BW$4:$BW$129)</f>
        <v>0</v>
      </c>
      <c r="BX135" s="124">
        <f>SUMIF($E$4:$E$129,"211",$BX$4:$BX$129)</f>
        <v>0</v>
      </c>
      <c r="BY135" s="124">
        <f>SUMIF($E$4:$E$129,"211",$BY$4:$BY$129)</f>
        <v>0</v>
      </c>
      <c r="BZ135" s="124">
        <f>SUMIF($E$4:$E$129,"211",$BZ$4:$BZ$129)</f>
        <v>0</v>
      </c>
      <c r="CA135" s="124">
        <f>SUMIF($E$4:$E$129,"211",$CA$4:$CA$129)</f>
        <v>0</v>
      </c>
      <c r="CB135" s="124">
        <f>SUMIF($E$4:$E$129,"211",$CB$4:$CB$129)</f>
        <v>0</v>
      </c>
      <c r="CC135" s="124">
        <f>SUMIF($E$4:$E$129,"211",$CC$4:$CC$129)</f>
        <v>0</v>
      </c>
      <c r="CD135" s="124">
        <f>SUMIF($E$4:$E$129,"211",$CD$4:$CD$129)</f>
        <v>0</v>
      </c>
      <c r="CE135" s="124">
        <f>SUMIF($E$4:$E$129,"211",$CE$4:$CE$129)</f>
        <v>17632296</v>
      </c>
      <c r="CF135" s="124">
        <f>SUMIF($E$4:$E$129,"211",$CF$4:$CF$129)</f>
        <v>0</v>
      </c>
      <c r="CG135" s="124">
        <f>SUMIF($E$4:$E$129,"211",$CG$4:$CG$129)</f>
        <v>0</v>
      </c>
      <c r="CH135" s="124">
        <f>SUMIF($E$4:$E$129,"211",$CH$4:$CH$129)</f>
        <v>0</v>
      </c>
      <c r="CI135" s="124">
        <f>SUMIF($E$4:$E$129,"211",$CI$4:$CI$129)</f>
        <v>0</v>
      </c>
      <c r="CJ135" s="130">
        <f>SUMIF($E$4:$E$129,"211",$CJ$4:$CJ$129)</f>
        <v>0</v>
      </c>
      <c r="CK135" s="26">
        <f t="shared" si="188"/>
        <v>0.92588447907431026</v>
      </c>
      <c r="CL135" s="28">
        <f t="shared" ca="1" si="189"/>
        <v>1604846031</v>
      </c>
      <c r="CM135" s="127">
        <f ca="1">SUMIF($E$4:$E$130,"211",$CM$4:$CM$129)</f>
        <v>0</v>
      </c>
      <c r="CN135" s="127">
        <f>SUMIF($E$4:$E$129,"211",$CN$4:$CN$129)</f>
        <v>1167026</v>
      </c>
      <c r="CO135" s="127">
        <f>SUMIF($E$4:$E$129,"211",$CO$4:$CO$129)</f>
        <v>1050000000</v>
      </c>
      <c r="CP135" s="127">
        <f>SUMIF($E$4:$E$129,"211",$CP$4:$CP$129)</f>
        <v>80883013</v>
      </c>
      <c r="CQ135" s="127">
        <f>SUMIF($E$4:$E$129,"211",$CQ$4:$CQ$129)</f>
        <v>210796645</v>
      </c>
      <c r="CR135" s="127">
        <f>SUMIF($E$4:$E$129,"211",$CR$4:$CR$129)</f>
        <v>0</v>
      </c>
      <c r="CS135" s="131">
        <f>SUMIF($E$4:$E$129,"211",$CS$4:$CS$129)</f>
        <v>0</v>
      </c>
      <c r="CT135" s="131">
        <f>SUMIF($E$4:$E$129,"211",$CT$4:$CT$129)</f>
        <v>0</v>
      </c>
      <c r="CU135" s="131">
        <f>SUMIF($E$4:$E$129,"211",$CU$4:$CU$129)</f>
        <v>0</v>
      </c>
      <c r="CV135" s="131">
        <f>SUMIF($E$4:$E$129,"211",$CV$4:$CV$129)</f>
        <v>0</v>
      </c>
      <c r="CW135" s="131">
        <f>SUMIF($E$4:$E$129,"211",$CW$4:$CW$129)</f>
        <v>0</v>
      </c>
      <c r="CX135" s="131">
        <f>SUMIF($E$4:$E$129,"211",$CX$4:$CX$129)</f>
        <v>0</v>
      </c>
      <c r="CY135" s="131">
        <f>SUMIF($E$4:$E$129,"211",$CY$4:$CY$129)</f>
        <v>135367704</v>
      </c>
      <c r="CZ135" s="131">
        <f>SUMIF($E$4:$E$129,"211",$CZ$4:$CZ$129)</f>
        <v>0</v>
      </c>
      <c r="DA135" s="131">
        <f>SUMIF($E$4:$E$129,"211",$DA$4:$DA$129)</f>
        <v>0</v>
      </c>
      <c r="DB135" s="131">
        <f>SUMIF($E$4:$E$129,"211",$DB$4:$DB$129)</f>
        <v>0</v>
      </c>
      <c r="DC135" s="131">
        <f>SUMIF($E$4:$E$129,"211",$DC$4:$DC$129)</f>
        <v>0</v>
      </c>
      <c r="DD135" s="131">
        <f>SUMIF($E$4:$E$129,"211",$DD$4:$DD$129)</f>
        <v>126631643</v>
      </c>
      <c r="DF135" s="177"/>
      <c r="DG135" s="177"/>
      <c r="DH135" s="180" t="s">
        <v>398</v>
      </c>
      <c r="DI135" s="180" t="s">
        <v>399</v>
      </c>
      <c r="DJ135" s="189" t="s">
        <v>408</v>
      </c>
      <c r="DK135" s="177"/>
    </row>
    <row r="136" spans="1:115" ht="16.5" customHeight="1" x14ac:dyDescent="0.25">
      <c r="C136" s="132"/>
      <c r="D136" s="122" t="s">
        <v>380</v>
      </c>
      <c r="E136" s="115">
        <v>310</v>
      </c>
      <c r="F136" s="123"/>
      <c r="G136" s="124">
        <f>SUMIF($E$4:$E$129,"310",$G$4:$G$130)</f>
        <v>698000000</v>
      </c>
      <c r="H136" s="125">
        <f>SUMIF($E$4:$E$129,"310",$H$4:$H$129)</f>
        <v>0</v>
      </c>
      <c r="I136" s="125">
        <f>SUMIF($E$4:$E$129,"310",$I$4:$I$129)</f>
        <v>430000000</v>
      </c>
      <c r="J136" s="124">
        <f>SUMIF($E$4:$E$129,"310",$J$4:$J$129)</f>
        <v>0</v>
      </c>
      <c r="K136" s="123">
        <f>SUMIF($E$4:$E$129,"310",$K$4:$K$129)</f>
        <v>0</v>
      </c>
      <c r="L136" s="123">
        <f>SUMIF($E$4:$E$129,"310",$L$4:$L$129)</f>
        <v>0</v>
      </c>
      <c r="M136" s="123">
        <f>SUMIF($E$4:$E$129,"310",$M$4:$M$129)</f>
        <v>0</v>
      </c>
      <c r="N136" s="123">
        <f>SUMIF($E$4:$E$129,"310",$N$4:$N$129)</f>
        <v>0</v>
      </c>
      <c r="O136" s="123">
        <f>SUMIF($E$4:$E$129,"310",$O$4:$O$129)</f>
        <v>0</v>
      </c>
      <c r="P136" s="123">
        <f>SUMIF($E$4:$E$129,"310",$P$4:$P$129)</f>
        <v>0</v>
      </c>
      <c r="Q136" s="123">
        <f>SUMIF($E$4:$E$129,"310",$Q$4:$Q$129)</f>
        <v>0</v>
      </c>
      <c r="R136" s="123">
        <f>SUMIF($E$4:$E$129,"310",$R$4:$R$129)</f>
        <v>0</v>
      </c>
      <c r="S136" s="123">
        <f>SUMIF($E$4:$E$129,"310",$S$4:$S$129)</f>
        <v>0</v>
      </c>
      <c r="T136" s="123">
        <f>SUMIF($E$4:$E$129,"310",$T$4:$T$129)</f>
        <v>0</v>
      </c>
      <c r="U136" s="123">
        <f>SUMIF($E$4:$E$129,"310",$U$4:$U$129)</f>
        <v>200000000</v>
      </c>
      <c r="V136" s="123">
        <f>SUMIF($E$4:$E$122,"310",$V$4:$V$122)</f>
        <v>0</v>
      </c>
      <c r="W136" s="123"/>
      <c r="X136" s="123">
        <f>SUMIF($E$4:$E$129,"310",$X$4:$X$129)</f>
        <v>0</v>
      </c>
      <c r="Y136" s="123">
        <f>SUMIF($E$4:$E$129,"310",$Y$4:$Y$129)</f>
        <v>0</v>
      </c>
      <c r="Z136" s="123">
        <f>SUMIF($E$4:$E$129,"310",$Z$4:$Z$129)</f>
        <v>68000000</v>
      </c>
      <c r="AA136" s="126">
        <f t="shared" si="182"/>
        <v>0.37965616045845274</v>
      </c>
      <c r="AB136" s="33">
        <f t="shared" si="183"/>
        <v>265000000</v>
      </c>
      <c r="AC136" s="124">
        <f>SUMIF($E$4:$E$129,"310",$AC$4:$AC$129)</f>
        <v>0</v>
      </c>
      <c r="AD136" s="124">
        <f>SUMIF($E$4:$E$129,"310",$AD$4:$AD$129)</f>
        <v>120000000</v>
      </c>
      <c r="AE136" s="124">
        <f>SUMIF($E$4:$E$129,"310",$AE$4:$AE$129)</f>
        <v>0</v>
      </c>
      <c r="AF136" s="124">
        <f>SUMIF($E$4:$E$129,"310",$AF$4:$AF$129)</f>
        <v>0</v>
      </c>
      <c r="AG136" s="124">
        <f>SUMIF($E$4:$E$129,"310",$AG$4:$AG$129)</f>
        <v>0</v>
      </c>
      <c r="AH136" s="124">
        <f>SUMIF($E$4:$E$129,"310",$AH$4:$AH$129)</f>
        <v>0</v>
      </c>
      <c r="AI136" s="124">
        <f>SUMIF($E$4:$E$129,"310",$AI$4:$AI$129)</f>
        <v>0</v>
      </c>
      <c r="AJ136" s="124">
        <f>SUMIF($E$4:$E$129,"310",$AJ$4:$AJ$129)</f>
        <v>0</v>
      </c>
      <c r="AK136" s="124">
        <f>SUMIF($E$4:$E$129,"310",$AK$4:$AK$129)</f>
        <v>0</v>
      </c>
      <c r="AL136" s="124">
        <f>SUMIF($E$4:$E$129,"310",$AL$4:$AL$129)</f>
        <v>0</v>
      </c>
      <c r="AM136" s="124">
        <f>SUMIF($E$4:$E$129,"310",$AM$4:$AM$129)</f>
        <v>0</v>
      </c>
      <c r="AN136" s="124">
        <f>SUMIF($E$4:$E$129,"310",$AN$4:$AN$129)</f>
        <v>110000000</v>
      </c>
      <c r="AO136" s="124">
        <f>SUMIF($E$4:$E$129,"310",$AO$4:$AO$129)</f>
        <v>0</v>
      </c>
      <c r="AP136" s="124">
        <f>SUMIF($E$4:$E$129,"310",$AP$4:$AP$129)</f>
        <v>0</v>
      </c>
      <c r="AQ136" s="124">
        <f>SUMIF($E$4:$E$129,"310",$AQ$4:$AQ$129)</f>
        <v>0</v>
      </c>
      <c r="AR136" s="124">
        <f>SUMIF($E$4:$E$129,"310",$AR$4:$AR$129)</f>
        <v>0</v>
      </c>
      <c r="AS136" s="124">
        <f>SUMIF($E$4:$E$129,"310",$AS$4:$AS$129)</f>
        <v>0</v>
      </c>
      <c r="AT136" s="124">
        <f>SUMIF($E$4:$E$129,"310",$AT$4:$AT$129)</f>
        <v>0</v>
      </c>
      <c r="AU136" s="124">
        <f>SUMIF($E$4:$E$129,"310",$AU$4:$AU$129)</f>
        <v>35000000</v>
      </c>
      <c r="AV136" s="109">
        <f t="shared" si="184"/>
        <v>0.62034383954154726</v>
      </c>
      <c r="AW136" s="28">
        <f t="shared" si="185"/>
        <v>433000000</v>
      </c>
      <c r="AX136" s="127">
        <f>SUMIF($E$4:$E$129,"310",$AX$4:$AX$129)</f>
        <v>0</v>
      </c>
      <c r="AY136" s="127">
        <f>SUMIF($E$4:$E$129,"310",$AY$4:$AY$129)</f>
        <v>310000000</v>
      </c>
      <c r="AZ136" s="127">
        <f>SUMIF($E$4:$E$129,"310",$AZ$4:$AZ$129)</f>
        <v>0</v>
      </c>
      <c r="BA136" s="127">
        <f>SUMIF($E$4:$E$129,"310",$BA$4:$BA$129)</f>
        <v>0</v>
      </c>
      <c r="BB136" s="127">
        <f>SUMIF($E$4:$E$129,"310",$BB$4:$BB$129)</f>
        <v>0</v>
      </c>
      <c r="BC136" s="127">
        <f>SUMIF($E$4:$E$129,"310",$BC$4:$BC$129)</f>
        <v>0</v>
      </c>
      <c r="BD136" s="127">
        <f>SUMIF($E$4:$E$129,"310",$BD$4:$BD$129)</f>
        <v>0</v>
      </c>
      <c r="BE136" s="127">
        <f>SUMIF($E$4:$E$129,"310",$BE$4:$BE$129)</f>
        <v>0</v>
      </c>
      <c r="BF136" s="127">
        <f>SUMIF($E$4:$E$129,"310",$BF$4:$BF$129)</f>
        <v>0</v>
      </c>
      <c r="BG136" s="127">
        <f>SUMIF($E$4:$E$129,"310",$BG$4:$BG$129)</f>
        <v>0</v>
      </c>
      <c r="BH136" s="127">
        <f>SUMIF($E$4:$E$129,"310",$BH$4:$BH$129)</f>
        <v>0</v>
      </c>
      <c r="BI136" s="127">
        <f>SUMIF($E$4:$E$129,"310",$BI$4:$BI$129)</f>
        <v>-110000000</v>
      </c>
      <c r="BJ136" s="127">
        <f>SUMIF($E$4:$E$129,"310",$BJ$4:$BJ$129)</f>
        <v>0</v>
      </c>
      <c r="BK136" s="127">
        <f>SUMIF($E$4:$E$129,"310",$BK$4:$BK$129)</f>
        <v>200000000</v>
      </c>
      <c r="BL136" s="127">
        <f>SUMIF($E$4:$E$129,"310",$BL$4:$BL$129)</f>
        <v>0</v>
      </c>
      <c r="BM136" s="127">
        <f>SUMIF($E$4:$E$129,"310",$BL$4:$BL$129)</f>
        <v>0</v>
      </c>
      <c r="BN136" s="127">
        <f>SUMIF($E$4:$E$129,"310",$BN$4:$BN$129)</f>
        <v>0</v>
      </c>
      <c r="BO136" s="127">
        <f>SUMIF($E$4:$E$129,"310",$BO$4:$BO$129)</f>
        <v>0</v>
      </c>
      <c r="BP136" s="128">
        <f>SUMIF($E$4:$E$129,"310",$BP$4:$BP$129)</f>
        <v>33000000</v>
      </c>
      <c r="BQ136" s="129">
        <f t="shared" si="186"/>
        <v>5.3715829512893984E-2</v>
      </c>
      <c r="BR136" s="33">
        <f t="shared" si="187"/>
        <v>37493649</v>
      </c>
      <c r="BS136" s="124">
        <f>SUMIF($E$4:$E$129,"310",$BS$4:$BS$129)</f>
        <v>0</v>
      </c>
      <c r="BT136" s="124">
        <f>SUMIF($E$4:$E$129,"310",$BT$4:$BT$129)</f>
        <v>23722931</v>
      </c>
      <c r="BU136" s="124">
        <f>SUMIF($E$4:$E$129,"310",$BU$4:$BU$129)</f>
        <v>0</v>
      </c>
      <c r="BV136" s="124">
        <f>SUMIF($E$4:$E$129,"310",$BV$4:$BV$129)</f>
        <v>0</v>
      </c>
      <c r="BW136" s="124">
        <f>SUMIF($E$4:$E$129,"310",$BW$4:$BW$129)</f>
        <v>0</v>
      </c>
      <c r="BX136" s="124">
        <f>SUMIF($E$4:$E$129,"310",$BX$4:$BX$129)</f>
        <v>0</v>
      </c>
      <c r="BY136" s="124">
        <f>SUMIF($E$4:$E$129,"310",$BY$4:$BY$129)</f>
        <v>0</v>
      </c>
      <c r="BZ136" s="124">
        <f>SUMIF($E$4:$E$129,"310",$BZ$4:$BZ$129)</f>
        <v>0</v>
      </c>
      <c r="CA136" s="124">
        <f>SUMIF($E$4:$E$129,"310",$CA$4:$CA$129)</f>
        <v>0</v>
      </c>
      <c r="CB136" s="124">
        <f>SUMIF($E$4:$E$129,"310",$CB$4:$CB$129)</f>
        <v>0</v>
      </c>
      <c r="CC136" s="124">
        <f>SUMIF($E$4:$E$129,"310",$CC$4:$CC$129)</f>
        <v>0</v>
      </c>
      <c r="CD136" s="124">
        <f>SUMIF($E$4:$E$129,"310",$CD$4:$CD$129)</f>
        <v>0</v>
      </c>
      <c r="CE136" s="124">
        <f>SUMIF($E$4:$E$129,"310",$CE$4:$CE$129)</f>
        <v>13770718</v>
      </c>
      <c r="CF136" s="124">
        <f>SUMIF($E$4:$E$129,"310",$CF$4:$CF$129)</f>
        <v>0</v>
      </c>
      <c r="CG136" s="124">
        <f>SUMIF($E$4:$E$129,"310",$CG$4:$CG$129)</f>
        <v>0</v>
      </c>
      <c r="CH136" s="124">
        <f>SUMIF($E$4:$E$129,"310",$CH$4:$CH$129)</f>
        <v>0</v>
      </c>
      <c r="CI136" s="124">
        <f>SUMIF($E$4:$E$129,"310",$CI$4:$CI$129)</f>
        <v>0</v>
      </c>
      <c r="CJ136" s="130">
        <f>SUMIF($E$4:$E$129,"310",$CJ$4:$CJ$129)</f>
        <v>0</v>
      </c>
      <c r="CK136" s="26">
        <f t="shared" si="188"/>
        <v>0.946284170487106</v>
      </c>
      <c r="CL136" s="28">
        <f t="shared" si="189"/>
        <v>660506351</v>
      </c>
      <c r="CM136" s="127">
        <f>SUMIF($E$4:$E$129,"310",$CM$4:$CM$129)</f>
        <v>0</v>
      </c>
      <c r="CN136" s="127">
        <f>SUMIF($E$4:$E$129,"310",$CN$4:$CN$129)</f>
        <v>406277069</v>
      </c>
      <c r="CO136" s="127">
        <f>SUMIF($E$4:$E$129,"310",$CO$4:$CO$129)</f>
        <v>0</v>
      </c>
      <c r="CP136" s="127">
        <f>SUMIF($E$4:$E$129,"310",$CP$4:$CP$129)</f>
        <v>0</v>
      </c>
      <c r="CQ136" s="127">
        <f>SUMIF($E$4:$E$129,"310",$CQ$4:$CQ$129)</f>
        <v>0</v>
      </c>
      <c r="CR136" s="127">
        <f>SUMIF($E$4:$E$129,"310",$CR$4:$CR$129)</f>
        <v>0</v>
      </c>
      <c r="CS136" s="131">
        <f>SUMIF($E$4:$E$129,"310",$CS$4:$CS$129)</f>
        <v>0</v>
      </c>
      <c r="CT136" s="131">
        <f>SUMIF($E$4:$E$129,"310",$CT$4:$CT$129)</f>
        <v>0</v>
      </c>
      <c r="CU136" s="131">
        <f>SUMIF($E$4:$E$129,"310",$CU$4:$CU$129)</f>
        <v>0</v>
      </c>
      <c r="CV136" s="131">
        <f>SUMIF($E$4:$E$129,"310",$CV$4:$CV$129)</f>
        <v>0</v>
      </c>
      <c r="CW136" s="131">
        <f>SUMIF($E$4:$E$129,"310",$CW$4:$CW$129)</f>
        <v>0</v>
      </c>
      <c r="CX136" s="131">
        <f>SUMIF($E$4:$E$129,"310",$CX$4:$CX$129)</f>
        <v>0</v>
      </c>
      <c r="CY136" s="131">
        <f>SUMIF($E$4:$E$129,"310",$CY$4:$CY$129)</f>
        <v>186229282</v>
      </c>
      <c r="CZ136" s="131">
        <f>SUMIF($E$4:$E$129,"310",$CZ$4:$CZ$129)</f>
        <v>0</v>
      </c>
      <c r="DA136" s="131">
        <f>SUMIF($E$4:$E$129,"310",$DA$4:$DA$129)</f>
        <v>0</v>
      </c>
      <c r="DB136" s="131">
        <f>SUMIF($E$4:$E$129,"310",$DB$4:$DB$129)</f>
        <v>0</v>
      </c>
      <c r="DC136" s="131">
        <f>SUMIF($E$4:$E$129,"310",$DC$4:$DC$129)</f>
        <v>0</v>
      </c>
      <c r="DD136" s="131">
        <f>SUMIF($E$4:$E$129,"310",$DD$4:$DD$129)</f>
        <v>68000000</v>
      </c>
      <c r="DF136" s="177" t="s">
        <v>403</v>
      </c>
      <c r="DG136" s="177"/>
      <c r="DH136" s="184">
        <v>231441728</v>
      </c>
      <c r="DI136" s="184">
        <v>191491810</v>
      </c>
      <c r="DJ136" s="190">
        <v>0.82740000000000002</v>
      </c>
      <c r="DK136" s="177"/>
    </row>
    <row r="137" spans="1:115" x14ac:dyDescent="0.25">
      <c r="C137" s="133"/>
      <c r="D137" s="122" t="s">
        <v>381</v>
      </c>
      <c r="E137" s="115">
        <v>410</v>
      </c>
      <c r="F137" s="123"/>
      <c r="G137" s="124">
        <f>SUMIF($E$4:$E$129,"410",$G$4:$G$129)</f>
        <v>5874275758</v>
      </c>
      <c r="H137" s="125">
        <f>SUMIF($E$4:$E$129,"410",$H$4:$H$129)</f>
        <v>0</v>
      </c>
      <c r="I137" s="125">
        <f>SUMIF($E$4:$E$130,"410",$I$4:$I$130)</f>
        <v>500000000</v>
      </c>
      <c r="J137" s="124">
        <f>SUMIF($E$4:$E$129,"410",$J$4:$J$129)</f>
        <v>2550000000</v>
      </c>
      <c r="K137" s="123">
        <f>SUMIF($E$4:$E$129,"410",$K$4:$K$129)</f>
        <v>0</v>
      </c>
      <c r="L137" s="123">
        <f>SUMIF($E$4:$E$129,"410",$L$4:$L$129)</f>
        <v>0</v>
      </c>
      <c r="M137" s="123">
        <f>SUMIF($E$4:$E$129,"410",$M$4:$M$129)</f>
        <v>0</v>
      </c>
      <c r="N137" s="123">
        <f>SUMIF($E$4:$E$129,"410",$N$4:$N$129)</f>
        <v>0</v>
      </c>
      <c r="O137" s="123">
        <f>SUMIF($E$4:$E$129,"410",$O$4:$O$129)</f>
        <v>0</v>
      </c>
      <c r="P137" s="123">
        <f>SUMIF($E$4:$E$129,"410",$P$4:$P$129)</f>
        <v>0</v>
      </c>
      <c r="Q137" s="123">
        <f>SUMIF($E$4:$E$129,"410",$Q$4:$Q$129)</f>
        <v>0</v>
      </c>
      <c r="R137" s="123">
        <f>SUMIF($E$4:$E$129,"410",$R$4:$R$129)</f>
        <v>2500000000</v>
      </c>
      <c r="S137" s="123">
        <f>SUMIF($E$4:$E$129,"410",$S$4:$S$129)</f>
        <v>0</v>
      </c>
      <c r="T137" s="123">
        <f>SUMIF($E$4:$E$129,"410",$T$4:$T$129)</f>
        <v>0</v>
      </c>
      <c r="U137" s="123">
        <f>SUMIF($E$4:$E$122,"410",$U$4:$U$122)</f>
        <v>198275758</v>
      </c>
      <c r="V137" s="123">
        <f>SUMIF($E$4:$E$122,"410",$V$4:$V$122)</f>
        <v>0</v>
      </c>
      <c r="W137" s="123">
        <f>SUMIF($E$4:$E$129,"410",$W$4:$W$129)</f>
        <v>0</v>
      </c>
      <c r="X137" s="123">
        <f>SUMIF($E$4:$E$129,"410",$X$4:$X$129)</f>
        <v>0</v>
      </c>
      <c r="Y137" s="123">
        <f>SUMIF($E$4:$E$129,"410",$Y$4:$Y$129)</f>
        <v>0</v>
      </c>
      <c r="Z137" s="123">
        <f>SUMIF($E$4:$E$129,"410",$Z$4:$Z$129)</f>
        <v>126000000</v>
      </c>
      <c r="AA137" s="126">
        <f t="shared" si="182"/>
        <v>0.25911400719094402</v>
      </c>
      <c r="AB137" s="28">
        <f t="shared" si="183"/>
        <v>1522107131</v>
      </c>
      <c r="AC137" s="124">
        <f>SUMIF($E$4:$E$129,"410",$AC$4:$AC$129)</f>
        <v>0</v>
      </c>
      <c r="AD137" s="124">
        <f>SUMIF($E$4:$E$129,"410",$AD$4:$AD$129)</f>
        <v>370365048</v>
      </c>
      <c r="AE137" s="124">
        <f>SUMIF($E$4:$E$129,"410",$AE$4:$AE$129)</f>
        <v>200000000</v>
      </c>
      <c r="AF137" s="124">
        <f>SUMIF($E$4:$E$129,"410",$AF$4:$AF$129)</f>
        <v>0</v>
      </c>
      <c r="AG137" s="124">
        <f>SUMIF($E$4:$E$129,"410",$AG$4:$AG$129)</f>
        <v>0</v>
      </c>
      <c r="AH137" s="124">
        <f>SUMIF($E$4:$E$129,"410",$AH$4:$AH$129)</f>
        <v>0</v>
      </c>
      <c r="AI137" s="124">
        <f>SUMIF($E$4:$E$129,"410",$AI$4:$AI$129)</f>
        <v>0</v>
      </c>
      <c r="AJ137" s="124">
        <f>SUMIF($E$4:$E$129,"410",$AJ$4:$AJ$129)</f>
        <v>0</v>
      </c>
      <c r="AK137" s="124">
        <f>SUMIF($E$4:$E$129,"410",$AK$4:$AK$129)</f>
        <v>0</v>
      </c>
      <c r="AL137" s="124">
        <f>SUMIF($E$4:$E$129,"410",$AL$4:$AL$129)</f>
        <v>0</v>
      </c>
      <c r="AM137" s="124">
        <f>SUMIF($E$4:$E$129,"410",$AM$4:$AM$129)</f>
        <v>938475416</v>
      </c>
      <c r="AN137" s="124">
        <f>SUMIF($E$4:$E$129,"410",$AN$4:$AN$129)</f>
        <v>0</v>
      </c>
      <c r="AO137" s="124">
        <f>SUMIF($E$4:$E$129,"410",$AO$4:$AO$129)</f>
        <v>0</v>
      </c>
      <c r="AP137" s="124">
        <f>SUMIF($E$4:$E$129,"410",$AP$4:$AP$129)</f>
        <v>0</v>
      </c>
      <c r="AQ137" s="124">
        <f>SUMIF($E$4:$E$129,"410",$AQ$4:$AQ$129)</f>
        <v>0</v>
      </c>
      <c r="AR137" s="124">
        <f>SUMIF($E$4:$E$129,"410",$AR$4:$AR$129)</f>
        <v>0</v>
      </c>
      <c r="AS137" s="124">
        <f>SUMIF($E$4:$E$129,"410",$AS$4:$AS$129)</f>
        <v>0</v>
      </c>
      <c r="AT137" s="124">
        <f>SUMIF($E$4:$E$129,"410",$AT$4:$AT$129)</f>
        <v>0</v>
      </c>
      <c r="AU137" s="124">
        <f>SUMIF($E$4:$E$129,"410",$AU$4:$AU$129)</f>
        <v>13266667</v>
      </c>
      <c r="AV137" s="109">
        <f t="shared" si="184"/>
        <v>0.74088599280905598</v>
      </c>
      <c r="AW137" s="28">
        <f t="shared" si="185"/>
        <v>4352168627</v>
      </c>
      <c r="AX137" s="127">
        <f>SUMIF($E$4:$E$129,"410",$AX$4:$AX$129)</f>
        <v>0</v>
      </c>
      <c r="AY137" s="127">
        <f>SUMIF($E$4:$E$129,"410",$AY$4:$AY$129)</f>
        <v>129634952</v>
      </c>
      <c r="AZ137" s="127">
        <f>SUMIF($E$4:$E$129,"410",$AZ$4:$AZ$129)</f>
        <v>2350000000</v>
      </c>
      <c r="BA137" s="127">
        <f>SUMIF($E$4:$E$129,"410",$BA$4:$BA$129)</f>
        <v>0</v>
      </c>
      <c r="BB137" s="127">
        <f>SUMIF($E$4:$E$129,"410",$BB$4:$BB$129)</f>
        <v>0</v>
      </c>
      <c r="BC137" s="127">
        <f>SUMIF($E$4:$E$129,"410",$BC$4:$BC$129)</f>
        <v>0</v>
      </c>
      <c r="BD137" s="127">
        <f>SUMIF($E$4:$E$129,"410",$BD$4:$BD$129)</f>
        <v>0</v>
      </c>
      <c r="BE137" s="127">
        <f>SUMIF($E$4:$E$129,"410",$BE$4:$BE$129)</f>
        <v>0</v>
      </c>
      <c r="BF137" s="127">
        <f>SUMIF($E$4:$E$129,"410",$BF$4:$BF$129)</f>
        <v>0</v>
      </c>
      <c r="BG137" s="127">
        <f>SUMIF($E$4:$E$129,"410",$BG$4:$BG$129)</f>
        <v>0</v>
      </c>
      <c r="BH137" s="127">
        <f>SUMIF($E$4:$E$129,"410",$BH$4:$BH$129)</f>
        <v>1561524584</v>
      </c>
      <c r="BI137" s="127">
        <f>SUMIF($E$4:$E$129,"410",$BI$4:$BI$129)</f>
        <v>0</v>
      </c>
      <c r="BJ137" s="127">
        <f>SUMIF($E$4:$E$129,"410",$BJ$4:$BJ$129)</f>
        <v>0</v>
      </c>
      <c r="BK137" s="127">
        <f>SUMIF($E$4:$E$129,"410",$BK$4:$BK$129)</f>
        <v>198275758</v>
      </c>
      <c r="BL137" s="127">
        <f>SUMIF($E$4:$E$129,"510",$BL$4:$BL$129)</f>
        <v>0</v>
      </c>
      <c r="BM137" s="127">
        <f>SUMIF($E$4:$E$129,"410",$BM$4:$BM$129)</f>
        <v>0</v>
      </c>
      <c r="BN137" s="127">
        <f>SUMIF($E$4:$E$129,"410",$BN$4:$BN$129)</f>
        <v>0</v>
      </c>
      <c r="BO137" s="127">
        <f>SUMIF($E$4:$E$129,"410",$BO$4:$BO$129)</f>
        <v>0</v>
      </c>
      <c r="BP137" s="128">
        <f>SUMIF($E$4:$E$129,"410",$BP$4:$BP$129)</f>
        <v>112733333</v>
      </c>
      <c r="BQ137" s="129">
        <f t="shared" si="186"/>
        <v>7.0410407008339157E-2</v>
      </c>
      <c r="BR137" s="28">
        <f t="shared" si="187"/>
        <v>413610147</v>
      </c>
      <c r="BS137" s="124">
        <f>SUMIF($E$4:$E$129,"410",$BS$4:$BS$129)</f>
        <v>0</v>
      </c>
      <c r="BT137" s="124">
        <f>SUMIF($E$4:$E$129,"410",$BT$4:$BT$129)</f>
        <v>54803433</v>
      </c>
      <c r="BU137" s="124">
        <f>SUMIF($E$4:$E$129,"410",$BU$4:$BU$129)</f>
        <v>66002660</v>
      </c>
      <c r="BV137" s="124">
        <f>SUMIF($E$4:$E$129,"410",$BV$4:$BV$129)</f>
        <v>0</v>
      </c>
      <c r="BW137" s="124">
        <f>SUMIF($E$4:$E$129,"410",$BW$4:$BW$129)</f>
        <v>0</v>
      </c>
      <c r="BX137" s="124">
        <f>SUMIF($E$4:$E$129,"410",$BX$4:$BX$129)</f>
        <v>0</v>
      </c>
      <c r="BY137" s="124">
        <f>SUMIF($E$4:$E$129,"410",$BY$4:$BY$129)</f>
        <v>0</v>
      </c>
      <c r="BZ137" s="124">
        <f>SUMIF($E$4:$E$129,"410",$BZ$4:$BZ$129)</f>
        <v>0</v>
      </c>
      <c r="CA137" s="124">
        <f>SUMIF($E$4:$E$129,"410",$CA$4:$CA$129)</f>
        <v>0</v>
      </c>
      <c r="CB137" s="124">
        <f>SUMIF($E$4:$E$129,"410",$CB$4:$CB$129)</f>
        <v>0</v>
      </c>
      <c r="CC137" s="124">
        <f>SUMIF($E$4:$E$129,"410",$CC$4:$CC$129)</f>
        <v>281537387</v>
      </c>
      <c r="CD137" s="124">
        <f>SUMIF($E$4:$E$129,"410",$CD$4:$CD$129)</f>
        <v>0</v>
      </c>
      <c r="CE137" s="124">
        <f>SUMIF($E$4:$E$129,"410",$CE$4:$CE$129)</f>
        <v>0</v>
      </c>
      <c r="CF137" s="124">
        <f>SUMIF($E$4:$E$129,"410",$CF$4:$CF$129)</f>
        <v>0</v>
      </c>
      <c r="CG137" s="124">
        <f>SUMIF($E$4:$E$129,"410",$CG$4:$CG$129)</f>
        <v>0</v>
      </c>
      <c r="CH137" s="124">
        <f>SUMIF($E$4:$E$129,"410",$CH$4:$CH$129)</f>
        <v>0</v>
      </c>
      <c r="CI137" s="124">
        <f>SUMIF($E$4:$E$129,"410",$CI$4:$CI$129)</f>
        <v>0</v>
      </c>
      <c r="CJ137" s="130">
        <f>SUMIF($E$4:$E$129,"410",$CJ$4:$CJ$129)</f>
        <v>11266667</v>
      </c>
      <c r="CK137" s="26">
        <f t="shared" si="188"/>
        <v>0.92958959299166088</v>
      </c>
      <c r="CL137" s="28">
        <f t="shared" si="189"/>
        <v>5460665611</v>
      </c>
      <c r="CM137" s="127">
        <f>SUMIF($E$4:$E$129,"410",$CM$4:$CM$129)</f>
        <v>0</v>
      </c>
      <c r="CN137" s="127">
        <f>SUMIF($E$4:$E$129,"410",$CN$4:$CN$129)</f>
        <v>445196567</v>
      </c>
      <c r="CO137" s="127">
        <f>SUMIF($E$4:$E$129,"410",$CO$4:$CO$129)</f>
        <v>2483997340</v>
      </c>
      <c r="CP137" s="127">
        <f>SUMIF($E$4:$E$129,"410",$CP$4:$CP$129)</f>
        <v>0</v>
      </c>
      <c r="CQ137" s="127">
        <f>SUMIF($E$4:$E$129,"410",$CQ$4:$CQ$129)</f>
        <v>0</v>
      </c>
      <c r="CR137" s="127">
        <f>SUMIF($E$4:$E$129,"410",$CR$4:$CR$129)</f>
        <v>0</v>
      </c>
      <c r="CS137" s="131">
        <f>SUMIF($E$4:$E$129,"410",$CS$4:$CS$129)</f>
        <v>0</v>
      </c>
      <c r="CT137" s="131">
        <f>SUMIF($E$4:$E$129,"410",$CT$4:$CT$129)</f>
        <v>0</v>
      </c>
      <c r="CU137" s="131">
        <f>SUMIF($E$4:$E$129,"410",$CU$4:$CU$129)</f>
        <v>0</v>
      </c>
      <c r="CV137" s="131">
        <f>SUMIF($E$4:$E$129,"410",$CV$4:$CV$129)</f>
        <v>0</v>
      </c>
      <c r="CW137" s="131">
        <f>SUMIF($E$4:$E$129,"410",$CW$4:$CW$129)</f>
        <v>2218462613</v>
      </c>
      <c r="CX137" s="131">
        <f>SUMIF($E$4:$E$129,"410",$CX$4:$CX$129)</f>
        <v>0</v>
      </c>
      <c r="CY137" s="131">
        <f>SUMIF($E$4:$E$129,"410",$CY$4:$CY$129)</f>
        <v>198275758</v>
      </c>
      <c r="CZ137" s="131">
        <f>SUMIF($E$4:$E$129,"410",$CZ$4:$CZ$129)</f>
        <v>0</v>
      </c>
      <c r="DA137" s="131">
        <f>SUMIF($E$4:$E$129,"410",$DA$4:$DA$129)</f>
        <v>0</v>
      </c>
      <c r="DB137" s="131">
        <f>SUMIF($E$4:$E$129,"410",$DB$4:$DB$129)</f>
        <v>0</v>
      </c>
      <c r="DC137" s="131">
        <f>SUMIF($E$4:$E$129,"410",$DC$4:$DC$129)</f>
        <v>0</v>
      </c>
      <c r="DD137" s="131">
        <f>SUMIF($E$4:$E$129,"410",$DD$4:$DD$129)</f>
        <v>114733333</v>
      </c>
      <c r="DF137" s="177" t="s">
        <v>404</v>
      </c>
      <c r="DG137" s="177"/>
      <c r="DH137" s="184">
        <v>1733311301</v>
      </c>
      <c r="DI137" s="184">
        <v>128465270</v>
      </c>
      <c r="DJ137" s="190">
        <v>7.4099999999999999E-2</v>
      </c>
      <c r="DK137" s="177"/>
    </row>
    <row r="138" spans="1:115" ht="14.25" customHeight="1" x14ac:dyDescent="0.25">
      <c r="C138" s="133"/>
      <c r="D138" s="134" t="s">
        <v>382</v>
      </c>
      <c r="E138" s="115">
        <v>510</v>
      </c>
      <c r="F138" s="123"/>
      <c r="G138" s="124">
        <f>SUMIF($E$4:$E$129,"510",$G$4:$G$129)</f>
        <v>1045054283</v>
      </c>
      <c r="H138" s="125">
        <f>SUMIF($E$4:$E$129,"510",$H$4:$H$129)</f>
        <v>0</v>
      </c>
      <c r="I138" s="125">
        <f>SUMIF($E$4:$E$130,"510",$I$4:$I$130)</f>
        <v>620954283</v>
      </c>
      <c r="J138" s="124">
        <f>SUMIF($E$4:$E$129,"510",$J$4:$J$129)</f>
        <v>250000000</v>
      </c>
      <c r="K138" s="123">
        <f>SUMIF($E$4:$E$129,"510",$K$4:$K$129)</f>
        <v>0</v>
      </c>
      <c r="L138" s="123">
        <f>SUMIF($E$4:$E$129,"510",$L$4:$L$129)</f>
        <v>0</v>
      </c>
      <c r="M138" s="123">
        <f>SUMIF($E$4:$E$129,"510",$M$4:$M$129)</f>
        <v>0</v>
      </c>
      <c r="N138" s="123">
        <f>SUMIF($E$4:$E$129,"510",$N$4:$N$129)</f>
        <v>0</v>
      </c>
      <c r="O138" s="123">
        <f>SUMIF($E$4:$E$129,"510",$O$4:$O$129)</f>
        <v>0</v>
      </c>
      <c r="P138" s="123">
        <f>SUMIF($E$4:$E$129,"510",$P$4:$P$129)</f>
        <v>0</v>
      </c>
      <c r="Q138" s="123">
        <f>SUMIF($E$4:$E$129,"510",$Q$4:$Q$129)</f>
        <v>0</v>
      </c>
      <c r="R138" s="123">
        <f>SUMIF($E$4:$E$129,"510",$R$4:$R$129)</f>
        <v>0</v>
      </c>
      <c r="S138" s="123">
        <f>SUMIF($E$4:$E$129,"510",$S$4:$S$129)</f>
        <v>0</v>
      </c>
      <c r="T138" s="123">
        <f>SUMIF($E$4:$E$129,"510",$T$4:$T$129)</f>
        <v>0</v>
      </c>
      <c r="U138" s="123">
        <f>SUMIF($E$4:$E$129,"510",$U$4:$U$129)</f>
        <v>50000000</v>
      </c>
      <c r="V138" s="123">
        <f>SUMIF($E$4:$E$122,"510",$V$4:$V$122)</f>
        <v>0</v>
      </c>
      <c r="W138" s="123"/>
      <c r="X138" s="123">
        <f>SUMIF($E$4:$E$129,"510",$X$4:$X$129)</f>
        <v>0</v>
      </c>
      <c r="Y138" s="123">
        <f>SUMIF($E$4:$E$129,"510",$Y$4:$Y$129)</f>
        <v>0</v>
      </c>
      <c r="Z138" s="123">
        <f>SUMIF($E$4:$E$129,"510",$Z$4:$Z$129)</f>
        <v>124100000</v>
      </c>
      <c r="AA138" s="126">
        <f t="shared" si="182"/>
        <v>0.58685806467337354</v>
      </c>
      <c r="AB138" s="28">
        <f t="shared" si="183"/>
        <v>613298534</v>
      </c>
      <c r="AC138" s="124">
        <f>SUMIF($E$4:$E$129,"510",$AC$4:$AC$129)</f>
        <v>0</v>
      </c>
      <c r="AD138" s="124">
        <f>SUMIF($E$4:$E$129,"510",$AD$4:$AD$129)</f>
        <v>428964534</v>
      </c>
      <c r="AE138" s="124">
        <f>SUMIF($E$4:$E$129,"510",$AE$4:$AE$129)</f>
        <v>130000000</v>
      </c>
      <c r="AF138" s="124">
        <f>SUMIF($E$4:$E$129,"510",$AF$4:$AF$129)</f>
        <v>0</v>
      </c>
      <c r="AG138" s="124">
        <f>SUMIF($E$4:$E$129,"510",$AG$4:$AG$129)</f>
        <v>0</v>
      </c>
      <c r="AH138" s="124">
        <f>SUMIF($E$4:$E$129,"510",$AH$4:$AH$129)</f>
        <v>0</v>
      </c>
      <c r="AI138" s="124">
        <f>SUMIF($E$4:$E$129,"510",$AI$4:$AI$129)</f>
        <v>0</v>
      </c>
      <c r="AJ138" s="124">
        <f>SUMIF($E$4:$E$129,"510",$AJ$4:$AJ$129)</f>
        <v>0</v>
      </c>
      <c r="AK138" s="124">
        <f>SUMIF($E$4:$E$129,"510",$AK$4:$AK$129)</f>
        <v>0</v>
      </c>
      <c r="AL138" s="124">
        <f>SUMIF($E$4:$E$129,"510",$AL$4:$AL$129)</f>
        <v>0</v>
      </c>
      <c r="AM138" s="124">
        <f>SUMIF($E$4:$E$129,"510",$AM$4:$AM$129)</f>
        <v>0</v>
      </c>
      <c r="AN138" s="124">
        <f>SUMIF($E$4:$E$129,"510",$AN$4:$AN$129)</f>
        <v>9434000</v>
      </c>
      <c r="AO138" s="124">
        <f>SUMIF($E$4:$E$129,"510",$AO$4:$AO$129)</f>
        <v>0</v>
      </c>
      <c r="AP138" s="124">
        <f>SUMIF($E$4:$E$129,"510",$AP$4:$AP$129)</f>
        <v>0</v>
      </c>
      <c r="AQ138" s="124">
        <f>SUMIF($E$4:$E$129,"510",$AQ$4:$AQ$129)</f>
        <v>0</v>
      </c>
      <c r="AR138" s="124">
        <f>SUMIF($E$4:$E$129,"510",$AR$4:$AR$129)</f>
        <v>0</v>
      </c>
      <c r="AS138" s="124">
        <f>SUMIF($E$4:$E$129,"510",$AS$4:$AS$129)</f>
        <v>0</v>
      </c>
      <c r="AT138" s="124">
        <f>SUMIF($E$4:$E$129," 510",$AT$4:$AT$129)</f>
        <v>0</v>
      </c>
      <c r="AU138" s="124">
        <f>SUMIF($E$4:$E$129,"510",$AU$4:$AU$129)</f>
        <v>44900000</v>
      </c>
      <c r="AV138" s="109">
        <f t="shared" si="184"/>
        <v>0.41314193532662646</v>
      </c>
      <c r="AW138" s="28">
        <f t="shared" si="185"/>
        <v>431755749</v>
      </c>
      <c r="AX138" s="127">
        <f>SUMIF($E$4:$E$129,"510",$AX$4:$AX$129)</f>
        <v>0</v>
      </c>
      <c r="AY138" s="127">
        <f>SUMIF($E$4:$E$129,"510",$AY$4:$AY$129)</f>
        <v>191989749</v>
      </c>
      <c r="AZ138" s="127">
        <f>SUMIF($E$4:$E$129,"510",$AZ$4:$AZ$129)</f>
        <v>120000000</v>
      </c>
      <c r="BA138" s="127">
        <f>SUMIF($E$4:$E$129,"510",$BA$4:$BA$129)</f>
        <v>0</v>
      </c>
      <c r="BB138" s="127">
        <f>SUMIF($E$4:$E$129,"510",$BB$4:$BB$129)</f>
        <v>0</v>
      </c>
      <c r="BC138" s="127">
        <f>SUMIF($E$4:$E$129,"510",$BC$4:$BC$129)</f>
        <v>0</v>
      </c>
      <c r="BD138" s="127">
        <f>SUMIF($E$4:$E$129,"510",$BD$4:$BD$129)</f>
        <v>0</v>
      </c>
      <c r="BE138" s="127">
        <f>SUMIF($E$4:$E$129,"510",$BE$4:$BE$129)</f>
        <v>0</v>
      </c>
      <c r="BF138" s="127">
        <f>SUMIF($E$4:$E$129,"510",$BF$4:$BF$129)</f>
        <v>0</v>
      </c>
      <c r="BG138" s="127">
        <f>SUMIF($E$4:$E$129,"510",$BG$4:$BG$129)</f>
        <v>0</v>
      </c>
      <c r="BH138" s="127">
        <f>SUMIF($E$4:$E$129,"510",$BH$4:$BH$129)</f>
        <v>0</v>
      </c>
      <c r="BI138" s="127">
        <f>SUMIF($E$4:$E$129,"510",$BI$4:$BI$129)</f>
        <v>-9434000</v>
      </c>
      <c r="BJ138" s="127">
        <f>SUMIF($E$4:$E$129,"510",$BJ$4:$BJ$129)</f>
        <v>0</v>
      </c>
      <c r="BK138" s="127">
        <f>SUMIF($E$4:$E$129,"510",$BK$4:$BK$129)</f>
        <v>50000000</v>
      </c>
      <c r="BL138" s="127">
        <f>SUMIF($E$4:$E$129,"520",$BL$4:$BL$129)</f>
        <v>0</v>
      </c>
      <c r="BM138" s="127"/>
      <c r="BN138" s="127">
        <f>SUMIF($E$4:$E$129,"510",$BN$4:$BN$129)</f>
        <v>0</v>
      </c>
      <c r="BO138" s="127">
        <f>SUMIF($E$4:$E$129,"510",$BO$4:$BO$129)</f>
        <v>0</v>
      </c>
      <c r="BP138" s="128">
        <f>SUMIF($E$4:$E$129,"510",$BP$4:$BP$129)</f>
        <v>79200000</v>
      </c>
      <c r="BQ138" s="129">
        <f t="shared" si="186"/>
        <v>0.29950812803855087</v>
      </c>
      <c r="BR138" s="28">
        <f t="shared" si="187"/>
        <v>313002252</v>
      </c>
      <c r="BS138" s="124">
        <f>SUMIF($E$4:$E$129,"510",$BS$4:$BS$129)</f>
        <v>0</v>
      </c>
      <c r="BT138" s="124">
        <f>SUMIF($E$4:$E$129,"510",$BT$4:$BT$129)</f>
        <v>256576115</v>
      </c>
      <c r="BU138" s="124">
        <f>SUMIF($E$4:$E$129,"510",$BU$4:$BU$129)</f>
        <v>28592137</v>
      </c>
      <c r="BV138" s="124">
        <f>SUMIF($E$4:$E$129,"510",$BV$4:$BV$129)</f>
        <v>0</v>
      </c>
      <c r="BW138" s="124">
        <f>SUMIF($E$4:$E$129,"510",$BW$4:$BW$129)</f>
        <v>0</v>
      </c>
      <c r="BX138" s="124">
        <f>SUMIF($E$4:$E$129,"510",$BX$4:$BX$129)</f>
        <v>0</v>
      </c>
      <c r="BY138" s="124">
        <f>SUMIF($E$4:$E$129,"510",$BY$4:$BY$129)</f>
        <v>0</v>
      </c>
      <c r="BZ138" s="124">
        <f>SUMIF($E$4:$E$129,"510",$BZ$4:$BZ$129)</f>
        <v>0</v>
      </c>
      <c r="CA138" s="124">
        <f>SUMIF($E$4:$E$129,"510",$CA$4:$CA$129)</f>
        <v>0</v>
      </c>
      <c r="CB138" s="124">
        <f>SUMIF($E$4:$E$129,"510",$CB$4:$CB$129)</f>
        <v>0</v>
      </c>
      <c r="CC138" s="124">
        <f>SUMIF($E$4:$E$129,"510",$CC$4:$CC$129)</f>
        <v>0</v>
      </c>
      <c r="CD138" s="124">
        <f>SUMIF($E$4:$E$129,"510",$CD$4:$CD$129)</f>
        <v>0</v>
      </c>
      <c r="CE138" s="124">
        <f>SUMIF($E$4:$E$129,"510",$CE$4:$CE$129)</f>
        <v>9434000</v>
      </c>
      <c r="CF138" s="124">
        <f>SUMIF($E$4:$E$129,"510",$CF$4:$CF$129)</f>
        <v>0</v>
      </c>
      <c r="CG138" s="124">
        <f>SUMIF($E$4:$E$129,"111",$CG$4:$CG$129)</f>
        <v>0</v>
      </c>
      <c r="CH138" s="124">
        <f>SUMIF($E$4:$E$129,"510",$CH$4:$CH$129)</f>
        <v>0</v>
      </c>
      <c r="CI138" s="124">
        <f>SUMIF($E$4:$E$129,"510",$CI$4:$CI$129)</f>
        <v>0</v>
      </c>
      <c r="CJ138" s="130">
        <f>SUMIF($E$4:$E$129,"510",$CJ$4:$CJ$129)</f>
        <v>18400000</v>
      </c>
      <c r="CK138" s="26">
        <f t="shared" si="188"/>
        <v>0.70049187196144913</v>
      </c>
      <c r="CL138" s="28">
        <f t="shared" si="189"/>
        <v>732052031</v>
      </c>
      <c r="CM138" s="127">
        <f>SUMIF($E$4:$E$129,"510",$CM$4:$CM$129)</f>
        <v>0</v>
      </c>
      <c r="CN138" s="127">
        <f>SUMIF($E$4:$E$129,"510",$CN$4:$CN$129)</f>
        <v>364378168</v>
      </c>
      <c r="CO138" s="127">
        <f>SUMIF($E$4:$E$129,"510",$CO$4:$CO$129)</f>
        <v>221407863</v>
      </c>
      <c r="CP138" s="127">
        <f>SUMIF($E$4:$E$129,"510",$CP$4:$CP$129)</f>
        <v>0</v>
      </c>
      <c r="CQ138" s="127">
        <f>SUMIF($E$4:$E$129,"510",$CQ$4:$CQ$129)</f>
        <v>0</v>
      </c>
      <c r="CR138" s="127">
        <f>SUMIF($E$4:$E$129,"510",$CR$4:$CR$129)</f>
        <v>0</v>
      </c>
      <c r="CS138" s="131">
        <f>SUMIF($E$4:$E$129,"510",$CS$4:$CS$129)</f>
        <v>0</v>
      </c>
      <c r="CT138" s="131">
        <f>SUMIF($E$4:$E$129,"510",$CT$4:$CT$129)</f>
        <v>0</v>
      </c>
      <c r="CU138" s="131">
        <f>SUMIF($E$4:$E$129,"510",$CU$4:$CU$129)</f>
        <v>0</v>
      </c>
      <c r="CV138" s="131">
        <f>SUMIF($E$4:$E$129,"510",$CV$4:$CV$129)</f>
        <v>0</v>
      </c>
      <c r="CW138" s="131">
        <f>SUMIF($E$4:$E$129,"510",$CW$4:$CW$129)</f>
        <v>0</v>
      </c>
      <c r="CX138" s="131">
        <f>SUMIF($E$4:$E$129,"510",$CX$4:$CX$129)</f>
        <v>0</v>
      </c>
      <c r="CY138" s="131">
        <f>SUMIF($E$4:$E$129,"510",$CY$4:$CY$129)</f>
        <v>40566000</v>
      </c>
      <c r="CZ138" s="131">
        <f>SUMIF($E$4:$E$129,"510",$CZ$4:$CZ$129)</f>
        <v>0</v>
      </c>
      <c r="DA138" s="131">
        <f>SUMIF($E$4:$E$129,"510",$DA$4:$DA$129)</f>
        <v>0</v>
      </c>
      <c r="DB138" s="131">
        <f>SUMIF($E$4:$E$129,"510",$DB$4:$DB$129)</f>
        <v>0</v>
      </c>
      <c r="DC138" s="131">
        <f>SUMIF($E$4:$E$129,"510",$DC$4:$DC$129)</f>
        <v>0</v>
      </c>
      <c r="DD138" s="131">
        <f>SUMIF($E$4:$E$129,"510",$DD$4:$DD$129)</f>
        <v>105700000</v>
      </c>
      <c r="DF138" s="177" t="s">
        <v>405</v>
      </c>
      <c r="DG138" s="177"/>
      <c r="DH138" s="184">
        <v>698000000</v>
      </c>
      <c r="DI138" s="184">
        <v>37493649</v>
      </c>
      <c r="DJ138" s="190">
        <v>5.3699999999999998E-2</v>
      </c>
      <c r="DK138" s="177"/>
    </row>
    <row r="139" spans="1:115" x14ac:dyDescent="0.25">
      <c r="C139" s="133"/>
      <c r="D139" s="122" t="s">
        <v>383</v>
      </c>
      <c r="E139" s="115">
        <v>520</v>
      </c>
      <c r="F139" s="123"/>
      <c r="G139" s="124">
        <f>SUMIF($E$4:$E$129,"520",$G$4:$G$129)</f>
        <v>2058441640</v>
      </c>
      <c r="H139" s="125">
        <f>SUMIF($E$4:$E$129,"520",$H$4:$H$129)</f>
        <v>0</v>
      </c>
      <c r="I139" s="125">
        <f>SUMIF($E$4:$E$129,"520",$I$4:$I$129)</f>
        <v>422000000</v>
      </c>
      <c r="J139" s="124">
        <f>SUMIF($E$4:$E$129,"520",$J$4:$J$129)</f>
        <v>0</v>
      </c>
      <c r="K139" s="123">
        <f>SUMIF($E$4:$E$129,"520",$K$4:$K$129)</f>
        <v>0</v>
      </c>
      <c r="L139" s="123">
        <f>SUMIF($E$4:$E$129,"520",$L$4:$L$129)</f>
        <v>0</v>
      </c>
      <c r="M139" s="123">
        <f>SUMIF($E$4:$E$129,"520",$M$4:$M$129)</f>
        <v>0</v>
      </c>
      <c r="N139" s="123">
        <f>SUMIF($E$4:$E$129,"520",$N$4:$N$129)</f>
        <v>0</v>
      </c>
      <c r="O139" s="123">
        <f>SUMIF($E$4:$E$129,"520",$O$4:$O$129)</f>
        <v>0</v>
      </c>
      <c r="P139" s="123">
        <f>SUMIF($E$4:$E$129,"520",$P$4:$P$129)</f>
        <v>0</v>
      </c>
      <c r="Q139" s="123">
        <f>SUMIF($E$4:$E$129,"520",$Q$4:$Q$129)</f>
        <v>0</v>
      </c>
      <c r="R139" s="123">
        <f>SUMIF($E$4:$E$129,"520",$R$4:$R$129)</f>
        <v>1000000000</v>
      </c>
      <c r="S139" s="123">
        <f>SUMIF($E$4:$E$129,"520",$S$4:$S$129)</f>
        <v>0</v>
      </c>
      <c r="T139" s="123">
        <f>SUMIF($E$4:$E$129,"520",$T$4:$T$129)</f>
        <v>0</v>
      </c>
      <c r="U139" s="123">
        <f>SUMIF($E$4:$E$129,"520",$U$4:$U$129)</f>
        <v>220084973</v>
      </c>
      <c r="V139" s="123">
        <f>SUMIF($E$4:$E$122,"520",$V$4:$V$122)</f>
        <v>0</v>
      </c>
      <c r="W139" s="123"/>
      <c r="X139" s="123">
        <f>SUMIF($E$4:$E$129,"520",$X$4:$X$129)</f>
        <v>0</v>
      </c>
      <c r="Y139" s="123">
        <f>SUMIF($E$4:$E$129,"520",$Y$4:$Y$129)</f>
        <v>0</v>
      </c>
      <c r="Z139" s="123">
        <f>SUMIF($E$4:$E$129,"520",$Z$4:$Z$129)</f>
        <v>416356667</v>
      </c>
      <c r="AA139" s="126">
        <f t="shared" si="182"/>
        <v>0.23294388030354846</v>
      </c>
      <c r="AB139" s="28">
        <f t="shared" si="183"/>
        <v>479501383</v>
      </c>
      <c r="AC139" s="124">
        <f>SUMIF($E$4:$E$129,"520",$AC$4:$AC$129)</f>
        <v>0</v>
      </c>
      <c r="AD139" s="124">
        <f>SUMIF($E$4:$E$129,"520",$AD$4:$AD$129)</f>
        <v>219988789</v>
      </c>
      <c r="AE139" s="124">
        <f>SUMIF($E$4:$E$129,"520",$AE$4:$AE$129)</f>
        <v>0</v>
      </c>
      <c r="AF139" s="124">
        <f>SUMIF($E$4:$E$129,"520",$AF$4:$AF$129)</f>
        <v>0</v>
      </c>
      <c r="AG139" s="124">
        <f>SUMIF($E$4:$E$129,"520",$AG$4:$AG$129)</f>
        <v>0</v>
      </c>
      <c r="AH139" s="124">
        <f>SUMIF($E$4:$E$129,"520",$AH$4:$AH$129)</f>
        <v>0</v>
      </c>
      <c r="AI139" s="124">
        <f>SUMIF($E$4:$E$129,"520",$AI$4:$AI$129)</f>
        <v>0</v>
      </c>
      <c r="AJ139" s="124">
        <f>SUMIF($E$4:$E$129,"520",$AJ$4:$AJ$129)</f>
        <v>0</v>
      </c>
      <c r="AK139" s="124">
        <f>SUMIF($E$4:$E$129,"520",$AK$4:$AK$129)</f>
        <v>0</v>
      </c>
      <c r="AL139" s="124">
        <f>SUMIF($E$4:$E$129,"520",$AL$4:$AL$129)</f>
        <v>0</v>
      </c>
      <c r="AM139" s="124">
        <f>SUMIF($E$4:$E$129,"520",$AM$4:$AM$129)</f>
        <v>0</v>
      </c>
      <c r="AN139" s="124">
        <f>SUMIF($E$4:$E$129,"520",$AN$4:$AN$129)</f>
        <v>26583922</v>
      </c>
      <c r="AO139" s="124">
        <f>SUMIF($E$4:$E$129,"520",$AO$4:$AO$129)</f>
        <v>0</v>
      </c>
      <c r="AP139" s="124">
        <f>SUMIF($E$4:$E$129,"520",$AP$4:$AP$129)</f>
        <v>0</v>
      </c>
      <c r="AQ139" s="124">
        <f>SUMIF($E$4:$E$129,"520",$AQ$4:$AQ$129)</f>
        <v>0</v>
      </c>
      <c r="AR139" s="124">
        <f>SUMIF($E$4:$E$129,"520",$AR$4:$AR$129)</f>
        <v>0</v>
      </c>
      <c r="AS139" s="124">
        <f>SUMIF($E$4:$E$129,"520",$AS$4:$AS$129)</f>
        <v>0</v>
      </c>
      <c r="AT139" s="124">
        <f>SUMIF($E$4:$E$129,"520",$AT$4:$AT$129)</f>
        <v>0</v>
      </c>
      <c r="AU139" s="124">
        <f>SUMIF($E$4:$E$129,"520",$AU$4:$AU$129)</f>
        <v>232928672</v>
      </c>
      <c r="AV139" s="109">
        <f t="shared" si="184"/>
        <v>0.7670561196964516</v>
      </c>
      <c r="AW139" s="28">
        <f t="shared" si="185"/>
        <v>1578940257</v>
      </c>
      <c r="AX139" s="127">
        <f>SUMIF($E$4:$E$129,"520",$AX$4:$AX$129)</f>
        <v>0</v>
      </c>
      <c r="AY139" s="127">
        <f>SUMIF($E$4:$E$129,"520",$AY$4:$AY$129)</f>
        <v>202011211</v>
      </c>
      <c r="AZ139" s="127">
        <f>SUMIF($E$4:$E$129,"520",$AZ$4:$AZ$129)</f>
        <v>0</v>
      </c>
      <c r="BA139" s="127">
        <f>SUMIF($E$4:$E$129,"520",$BA$4:$BA$129)</f>
        <v>0</v>
      </c>
      <c r="BB139" s="127">
        <f>SUMIF($E$4:$E$129,"520",$BB$4:$BB$129)</f>
        <v>0</v>
      </c>
      <c r="BC139" s="127">
        <f>SUMIF($E$4:$E$129,"520",$BC$4:$BC$129)</f>
        <v>0</v>
      </c>
      <c r="BD139" s="127">
        <f>SUMIF($E$4:$E$129,"520",$BD$4:$BD$129)</f>
        <v>0</v>
      </c>
      <c r="BE139" s="127">
        <f>SUMIF($E$4:$E$129,"520",$BE$4:$BE$129)</f>
        <v>0</v>
      </c>
      <c r="BF139" s="127">
        <f>SUMIF($E$4:$E$129,"520",$BF$4:$BF$129)</f>
        <v>0</v>
      </c>
      <c r="BG139" s="127">
        <f>SUMIF($E$4:$E$129,"520",$BG$4:$BG$129)</f>
        <v>0</v>
      </c>
      <c r="BH139" s="127">
        <f>SUMIF($E$4:$E$129,"520",$BH$4:$BH$129)</f>
        <v>1000000000</v>
      </c>
      <c r="BI139" s="127">
        <f>SUMIF($E$4:$E$129,"520",$BI$4:$BI$129)</f>
        <v>-26583922</v>
      </c>
      <c r="BJ139" s="127">
        <f>SUMIF($E$4:$E$129,"520",$BJ$4:$BJ$129)</f>
        <v>0</v>
      </c>
      <c r="BK139" s="127">
        <f>SUMIF($E$4:$E$129,"520",$BK$4:$BK$129)</f>
        <v>220084973</v>
      </c>
      <c r="BL139" s="127">
        <f>SUMIF($E$4:$E$129,"111",$BL$4:$BL$129)</f>
        <v>0</v>
      </c>
      <c r="BM139" s="127"/>
      <c r="BN139" s="127">
        <f>SUMIF($E$4:$E$129,"520",$BN$4:$BN$129)</f>
        <v>0</v>
      </c>
      <c r="BO139" s="127">
        <f>SUMIF($E$4:$E$129,"520",$BO$4:$BO$129)</f>
        <v>0</v>
      </c>
      <c r="BP139" s="128">
        <f>SUMIF($E$4:$E$129,"520",$BP$4:$BP$129)</f>
        <v>183427995</v>
      </c>
      <c r="BQ139" s="129">
        <f t="shared" si="186"/>
        <v>0.1739649412649853</v>
      </c>
      <c r="BR139" s="28">
        <f t="shared" si="187"/>
        <v>358096679</v>
      </c>
      <c r="BS139" s="124">
        <f>SUMIF($E$4:$E$129,"520",$BS$4:$BS$129)</f>
        <v>0</v>
      </c>
      <c r="BT139" s="124">
        <f>SUMIF($E$4:$E$129,"520",$BT$4:$BT$129)</f>
        <v>121690799</v>
      </c>
      <c r="BU139" s="124">
        <f>SUMIF($E$4:$E$129,"520",$BU$4:$BU$129)</f>
        <v>0</v>
      </c>
      <c r="BV139" s="124">
        <f>SUMIF($E$4:$E$129,"520",$BV$4:$BV$129)</f>
        <v>0</v>
      </c>
      <c r="BW139" s="124">
        <f>SUMIF($E$4:$E$129,"520",$BW$4:$BW$129)</f>
        <v>0</v>
      </c>
      <c r="BX139" s="124">
        <f>SUMIF($E$4:$E$129,"520",$BX$4:$BX$129)</f>
        <v>0</v>
      </c>
      <c r="BY139" s="124">
        <f>SUMIF($E$4:$E$129,"520",$BY$4:$BY$129)</f>
        <v>0</v>
      </c>
      <c r="BZ139" s="124">
        <f>SUMIF($E$4:$E$129,"520",$BZ$4:$BZ$129)</f>
        <v>0</v>
      </c>
      <c r="CA139" s="124">
        <f>SUMIF($E$4:$E$129,"520",$CA$4:$CA$129)</f>
        <v>0</v>
      </c>
      <c r="CB139" s="124">
        <f>SUMIF($E$4:$E$129,"520",$CB$4:$CB$129)</f>
        <v>0</v>
      </c>
      <c r="CC139" s="124">
        <f>SUMIF($E$4:$E$129,"520",$CC$4:$CC$129)</f>
        <v>0</v>
      </c>
      <c r="CD139" s="124">
        <f>SUMIF($E$4:$E$129,"520",$CD$4:$CD$129)</f>
        <v>0</v>
      </c>
      <c r="CE139" s="124">
        <f>SUMIF($E$4:$E$129,"520",$CE$4:$CE$129)</f>
        <v>26583922</v>
      </c>
      <c r="CF139" s="124">
        <f>SUMIF($E$4:$E$129,"520",$CF$4:$CF$129)</f>
        <v>0</v>
      </c>
      <c r="CG139" s="124">
        <f>SUMIF($E$4:$E$129,"111",$CG$4:$CG$129)</f>
        <v>0</v>
      </c>
      <c r="CH139" s="124">
        <f>SUMIF($E$4:$E$129,"520",$CH$4:$CH$129)</f>
        <v>0</v>
      </c>
      <c r="CI139" s="124">
        <f>SUMIF($E$4:$E$129,"520",$CI$4:$CI$129)</f>
        <v>0</v>
      </c>
      <c r="CJ139" s="130">
        <f>SUMIF($E$4:$E$129,"520",$CJ$4:$CJ$129)</f>
        <v>209821958</v>
      </c>
      <c r="CK139" s="26">
        <f t="shared" si="188"/>
        <v>0.8260350587350147</v>
      </c>
      <c r="CL139" s="28">
        <f t="shared" si="189"/>
        <v>1700344961</v>
      </c>
      <c r="CM139" s="127">
        <f>SUMIF($E$4:$E$129,"520",$CM$4:$CM$129)</f>
        <v>0</v>
      </c>
      <c r="CN139" s="127">
        <f>SUMIF($E$4:$E$129,"520",$CN$4:$CN$129)</f>
        <v>300309201</v>
      </c>
      <c r="CO139" s="127">
        <f>SUMIF($E$4:$E$129,"520",$CO$4:$CO$129)</f>
        <v>0</v>
      </c>
      <c r="CP139" s="127">
        <f>SUMIF($E$4:$E$129,"520",$CP$4:$CP$129)</f>
        <v>0</v>
      </c>
      <c r="CQ139" s="127">
        <f>SUMIF($E$4:$E$129,"520",$CQ$4:$CQ$129)</f>
        <v>0</v>
      </c>
      <c r="CR139" s="127">
        <f>SUMIF($E$4:$E$129,"520",$CR$4:$CR$129)</f>
        <v>0</v>
      </c>
      <c r="CS139" s="131">
        <f>SUMIF($E$4:$E$129,"520",$CS$4:$CS$129)</f>
        <v>0</v>
      </c>
      <c r="CT139" s="131">
        <f>SUMIF($E$4:$E$129,"520",$CT$4:$CT$129)</f>
        <v>0</v>
      </c>
      <c r="CU139" s="131">
        <f>SUMIF($E$4:$E$129,"520",$CU$4:$CU$129)</f>
        <v>0</v>
      </c>
      <c r="CV139" s="131">
        <f>SUMIF($E$4:$E$129,"520",$CV$4:$CV$129)</f>
        <v>0</v>
      </c>
      <c r="CW139" s="131">
        <f>SUMIF($E$4:$E$129,"520",$CW$4:$CW$129)</f>
        <v>1000000000</v>
      </c>
      <c r="CX139" s="131">
        <f>SUMIF($E$4:$E$129,"520",$CX$4:$CX$129)</f>
        <v>0</v>
      </c>
      <c r="CY139" s="131">
        <f>SUMIF($E$4:$E$129,"520",$CY$4:$CY$129)</f>
        <v>193501051</v>
      </c>
      <c r="CZ139" s="131">
        <f>SUMIF($E$4:$E$129,"520",$CZ$4:$CZ$129)</f>
        <v>0</v>
      </c>
      <c r="DA139" s="131">
        <f>SUMIF($E$4:$E$129,"520",$DA$4:$DA$129)</f>
        <v>0</v>
      </c>
      <c r="DB139" s="131">
        <f>SUMIF($E$4:$E$129,"520",$DB$4:$DB$129)</f>
        <v>0</v>
      </c>
      <c r="DC139" s="131">
        <f>SUMIF($E$4:$E$129,"520",$DC$4:$DC$129)</f>
        <v>0</v>
      </c>
      <c r="DD139" s="131">
        <f>SUMIF($E$4:$E$129,"520",$DD$4:$DD$129)</f>
        <v>206534709</v>
      </c>
      <c r="DF139" s="177" t="s">
        <v>395</v>
      </c>
      <c r="DG139" s="177"/>
      <c r="DH139" s="184">
        <v>5874275758</v>
      </c>
      <c r="DI139" s="184">
        <v>413610147</v>
      </c>
      <c r="DJ139" s="190">
        <v>7.0400000000000004E-2</v>
      </c>
      <c r="DK139" s="177"/>
    </row>
    <row r="140" spans="1:115" x14ac:dyDescent="0.25">
      <c r="C140" s="133"/>
      <c r="D140" s="122" t="s">
        <v>384</v>
      </c>
      <c r="E140" s="115" t="s">
        <v>357</v>
      </c>
      <c r="F140" s="123"/>
      <c r="G140" s="124">
        <f>SUMIF($E$4:$E$129,"520-2",$G$4:$G$129)</f>
        <v>333941758</v>
      </c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3">
        <f>SUMIF($E$4:$E$129,"520-2",$T$4:$T$129)</f>
        <v>0</v>
      </c>
      <c r="U140" s="125"/>
      <c r="V140" s="125"/>
      <c r="W140" s="125"/>
      <c r="X140" s="123">
        <f>SUMIF($E$4:$E$129,"520-2",$X$4:$X$129)</f>
        <v>300856785</v>
      </c>
      <c r="Y140" s="123">
        <f>SUMIF($E$4:$E$129,"520-2",$Y$4:$Y$129)</f>
        <v>33084973</v>
      </c>
      <c r="Z140" s="123">
        <f>SUMIF($E$4:$E$129,"520-2",$Z$4:$Z$129)</f>
        <v>0</v>
      </c>
      <c r="AA140" s="126">
        <f t="shared" si="182"/>
        <v>0.62575086521524514</v>
      </c>
      <c r="AB140" s="28">
        <f t="shared" si="183"/>
        <v>208964344</v>
      </c>
      <c r="AC140" s="124"/>
      <c r="AD140" s="124"/>
      <c r="AE140" s="124"/>
      <c r="AF140" s="124"/>
      <c r="AG140" s="124"/>
      <c r="AH140" s="124"/>
      <c r="AI140" s="124"/>
      <c r="AJ140" s="124"/>
      <c r="AK140" s="124"/>
      <c r="AL140" s="124"/>
      <c r="AM140" s="124"/>
      <c r="AN140" s="124"/>
      <c r="AO140" s="124">
        <f>SUMIF($E$4:$E$129,"520-2",$AO$4:$AO$129)</f>
        <v>0</v>
      </c>
      <c r="AP140" s="124"/>
      <c r="AQ140" s="124"/>
      <c r="AR140" s="124">
        <f>SUMIF($E$4:$E$129,"520-2",$AR$4:$AR$129)</f>
        <v>0</v>
      </c>
      <c r="AS140" s="124">
        <f>SUMIF($E$4:$E$129,"520-2",$AS$4:$AS$129)</f>
        <v>175879371</v>
      </c>
      <c r="AT140" s="124">
        <f>+'[1]ENERO 2017'!$G$908</f>
        <v>33084973</v>
      </c>
      <c r="AU140" s="124"/>
      <c r="AV140" s="109">
        <f t="shared" si="184"/>
        <v>0.37424913478475486</v>
      </c>
      <c r="AW140" s="28">
        <f t="shared" si="185"/>
        <v>124977414</v>
      </c>
      <c r="AX140" s="127"/>
      <c r="AY140" s="127"/>
      <c r="AZ140" s="127"/>
      <c r="BA140" s="127"/>
      <c r="BB140" s="127"/>
      <c r="BC140" s="127"/>
      <c r="BD140" s="127"/>
      <c r="BE140" s="127"/>
      <c r="BF140" s="127"/>
      <c r="BG140" s="127"/>
      <c r="BH140" s="127"/>
      <c r="BI140" s="127"/>
      <c r="BJ140" s="127">
        <f>SUMIF($E$4:$E$129,"520-2",$BJ$4:$BJ$129)</f>
        <v>0</v>
      </c>
      <c r="BK140" s="127"/>
      <c r="BL140" s="127"/>
      <c r="BM140" s="127"/>
      <c r="BN140" s="127">
        <f>SUMIF($E$4:$E$129,"520-2",$BN$4:$BN$129)</f>
        <v>124977414</v>
      </c>
      <c r="BO140" s="127">
        <f>SUMIF($E$4:$E$129,"520-2",$BO$4:$BO$129)</f>
        <v>0</v>
      </c>
      <c r="BP140" s="128"/>
      <c r="BQ140" s="129">
        <f t="shared" si="186"/>
        <v>0.6228598700735114</v>
      </c>
      <c r="BR140" s="28">
        <f t="shared" si="187"/>
        <v>207998920</v>
      </c>
      <c r="BS140" s="130"/>
      <c r="BT140" s="130"/>
      <c r="BU140" s="130"/>
      <c r="BV140" s="124"/>
      <c r="BW140" s="124"/>
      <c r="BX140" s="124"/>
      <c r="BY140" s="124"/>
      <c r="BZ140" s="124"/>
      <c r="CA140" s="124"/>
      <c r="CB140" s="124"/>
      <c r="CC140" s="124"/>
      <c r="CD140" s="124">
        <f>SUMIF($E$4:$E$129,"520-2",$CD$4:$CD$129)</f>
        <v>0</v>
      </c>
      <c r="CE140" s="124"/>
      <c r="CF140" s="124"/>
      <c r="CG140" s="124">
        <f>SUMIF($E$4:$E$129,"111",$CG$4:$CG$129)</f>
        <v>0</v>
      </c>
      <c r="CH140" s="124">
        <f>SUMIF($E$4:$E$129,"520-2",$CH$4:$CH$129)</f>
        <v>175165320</v>
      </c>
      <c r="CI140" s="124">
        <f>+'[1]ENERO 2017'!$H$908</f>
        <v>32833600</v>
      </c>
      <c r="CJ140" s="130"/>
      <c r="CK140" s="26">
        <f t="shared" si="188"/>
        <v>0.3771401299264886</v>
      </c>
      <c r="CL140" s="28">
        <f t="shared" si="189"/>
        <v>125942838</v>
      </c>
      <c r="CM140" s="128"/>
      <c r="CN140" s="128"/>
      <c r="CO140" s="128"/>
      <c r="CP140" s="127"/>
      <c r="CQ140" s="127"/>
      <c r="CR140" s="127"/>
      <c r="CS140" s="131"/>
      <c r="CT140" s="131"/>
      <c r="CU140" s="131"/>
      <c r="CV140" s="131"/>
      <c r="CW140" s="131"/>
      <c r="CX140" s="131">
        <f>SUMIF($E$4:$E$129,"520-2",$CX$4:$CX$129)</f>
        <v>0</v>
      </c>
      <c r="CY140" s="131"/>
      <c r="CZ140" s="131"/>
      <c r="DA140" s="131">
        <f>SUMIF($E$4:$E$129,"520-2",$DA$4:$DA$129)</f>
        <v>0</v>
      </c>
      <c r="DB140" s="131">
        <f>SUMIF($E$4:$E$129,"520-2",$DB$4:$DB$129)</f>
        <v>125691465</v>
      </c>
      <c r="DC140" s="131">
        <f>SUMIF($E$4:$E$129,"520-2",$DC$4:$DC$129)</f>
        <v>251373</v>
      </c>
      <c r="DD140" s="131"/>
      <c r="DF140" s="177" t="s">
        <v>406</v>
      </c>
      <c r="DG140" s="177"/>
      <c r="DH140" s="184">
        <v>1045054283</v>
      </c>
      <c r="DI140" s="184">
        <v>313002252</v>
      </c>
      <c r="DJ140" s="190">
        <v>0.29949999999999999</v>
      </c>
      <c r="DK140" s="177"/>
    </row>
    <row r="141" spans="1:115" x14ac:dyDescent="0.25">
      <c r="C141" s="133"/>
      <c r="D141" s="122" t="s">
        <v>385</v>
      </c>
      <c r="E141" s="135"/>
      <c r="F141" s="136"/>
      <c r="G141" s="137">
        <f t="shared" ref="G141:Z141" si="190">SUM(G134:G140)</f>
        <v>11974466468</v>
      </c>
      <c r="H141" s="137">
        <f t="shared" si="190"/>
        <v>0</v>
      </c>
      <c r="I141" s="137">
        <f t="shared" si="190"/>
        <v>2084954283</v>
      </c>
      <c r="J141" s="137">
        <f t="shared" si="190"/>
        <v>3950000000</v>
      </c>
      <c r="K141" s="137">
        <f t="shared" si="190"/>
        <v>80883013</v>
      </c>
      <c r="L141" s="137">
        <f t="shared" si="190"/>
        <v>210796645</v>
      </c>
      <c r="M141" s="137">
        <f t="shared" si="190"/>
        <v>0</v>
      </c>
      <c r="N141" s="137">
        <f t="shared" si="190"/>
        <v>0</v>
      </c>
      <c r="O141" s="137">
        <f t="shared" si="190"/>
        <v>0</v>
      </c>
      <c r="P141" s="137">
        <f t="shared" si="190"/>
        <v>0</v>
      </c>
      <c r="Q141" s="137">
        <f t="shared" si="190"/>
        <v>0</v>
      </c>
      <c r="R141" s="137">
        <f t="shared" si="190"/>
        <v>3500000000</v>
      </c>
      <c r="S141" s="137">
        <f t="shared" si="190"/>
        <v>0</v>
      </c>
      <c r="T141" s="137">
        <f t="shared" si="190"/>
        <v>0</v>
      </c>
      <c r="U141" s="137">
        <f t="shared" si="190"/>
        <v>921360731</v>
      </c>
      <c r="V141" s="137">
        <f t="shared" si="190"/>
        <v>0</v>
      </c>
      <c r="W141" s="137">
        <f t="shared" si="190"/>
        <v>0</v>
      </c>
      <c r="X141" s="137">
        <f t="shared" si="190"/>
        <v>300856785</v>
      </c>
      <c r="Y141" s="137">
        <f t="shared" si="190"/>
        <v>33084973</v>
      </c>
      <c r="Z141" s="137">
        <f t="shared" si="190"/>
        <v>892530038</v>
      </c>
      <c r="AA141" s="126">
        <f t="shared" si="182"/>
        <v>0.28814468746650468</v>
      </c>
      <c r="AB141" s="137">
        <f t="shared" ref="AB141:AU141" si="191">SUM(AB134:AB140)</f>
        <v>3450378898</v>
      </c>
      <c r="AC141" s="137">
        <f t="shared" si="191"/>
        <v>0</v>
      </c>
      <c r="AD141" s="137">
        <f t="shared" si="191"/>
        <v>1251318371</v>
      </c>
      <c r="AE141" s="137">
        <f t="shared" si="191"/>
        <v>421492631</v>
      </c>
      <c r="AF141" s="137">
        <f t="shared" si="191"/>
        <v>0</v>
      </c>
      <c r="AG141" s="137">
        <f t="shared" si="191"/>
        <v>0</v>
      </c>
      <c r="AH141" s="137">
        <f t="shared" si="191"/>
        <v>0</v>
      </c>
      <c r="AI141" s="137">
        <f t="shared" si="191"/>
        <v>0</v>
      </c>
      <c r="AJ141" s="137">
        <f t="shared" si="191"/>
        <v>0</v>
      </c>
      <c r="AK141" s="137">
        <f t="shared" si="191"/>
        <v>0</v>
      </c>
      <c r="AL141" s="137">
        <f t="shared" si="191"/>
        <v>0</v>
      </c>
      <c r="AM141" s="137">
        <f t="shared" si="191"/>
        <v>938475416</v>
      </c>
      <c r="AN141" s="137">
        <f t="shared" si="191"/>
        <v>297352797</v>
      </c>
      <c r="AO141" s="137">
        <f t="shared" si="191"/>
        <v>0</v>
      </c>
      <c r="AP141" s="137">
        <f t="shared" si="191"/>
        <v>0</v>
      </c>
      <c r="AQ141" s="137">
        <f t="shared" si="191"/>
        <v>0</v>
      </c>
      <c r="AR141" s="137">
        <f t="shared" si="191"/>
        <v>0</v>
      </c>
      <c r="AS141" s="137">
        <f t="shared" si="191"/>
        <v>175879371</v>
      </c>
      <c r="AT141" s="137">
        <f t="shared" si="191"/>
        <v>33084973</v>
      </c>
      <c r="AU141" s="137">
        <f t="shared" si="191"/>
        <v>332775339</v>
      </c>
      <c r="AV141" s="109">
        <f t="shared" si="184"/>
        <v>0.71185531253349532</v>
      </c>
      <c r="AW141" s="138">
        <f t="shared" ref="AW141:BP141" si="192">SUM(AW134:AW140)</f>
        <v>8524087570</v>
      </c>
      <c r="AX141" s="138">
        <f t="shared" si="192"/>
        <v>0</v>
      </c>
      <c r="AY141" s="138">
        <f t="shared" si="192"/>
        <v>833635912</v>
      </c>
      <c r="AZ141" s="138">
        <f t="shared" si="192"/>
        <v>3528507369</v>
      </c>
      <c r="BA141" s="138">
        <f t="shared" si="192"/>
        <v>80883013</v>
      </c>
      <c r="BB141" s="138">
        <f t="shared" si="192"/>
        <v>210796645</v>
      </c>
      <c r="BC141" s="138">
        <f t="shared" si="192"/>
        <v>0</v>
      </c>
      <c r="BD141" s="138">
        <f t="shared" si="192"/>
        <v>0</v>
      </c>
      <c r="BE141" s="138">
        <f t="shared" si="192"/>
        <v>0</v>
      </c>
      <c r="BF141" s="138">
        <f t="shared" si="192"/>
        <v>0</v>
      </c>
      <c r="BG141" s="138">
        <f t="shared" si="192"/>
        <v>0</v>
      </c>
      <c r="BH141" s="138">
        <f t="shared" si="192"/>
        <v>2561524584</v>
      </c>
      <c r="BI141" s="138">
        <f t="shared" si="192"/>
        <v>-297352797</v>
      </c>
      <c r="BJ141" s="138">
        <f t="shared" si="192"/>
        <v>0</v>
      </c>
      <c r="BK141" s="138">
        <f t="shared" si="192"/>
        <v>921360731</v>
      </c>
      <c r="BL141" s="138">
        <f t="shared" si="192"/>
        <v>0</v>
      </c>
      <c r="BM141" s="138">
        <f t="shared" si="192"/>
        <v>0</v>
      </c>
      <c r="BN141" s="138">
        <f t="shared" si="192"/>
        <v>124977414</v>
      </c>
      <c r="BO141" s="138">
        <f t="shared" si="192"/>
        <v>0</v>
      </c>
      <c r="BP141" s="138">
        <f t="shared" si="192"/>
        <v>559754699</v>
      </c>
      <c r="BQ141" s="129">
        <f t="shared" si="186"/>
        <v>0.13780645103561034</v>
      </c>
      <c r="BR141" s="28">
        <f t="shared" ref="BR141:CJ141" si="193">SUM(BR134:BR140)</f>
        <v>1650158727</v>
      </c>
      <c r="BS141" s="28">
        <f t="shared" si="193"/>
        <v>0</v>
      </c>
      <c r="BT141" s="28">
        <f t="shared" si="193"/>
        <v>567626252</v>
      </c>
      <c r="BU141" s="28">
        <f t="shared" si="193"/>
        <v>186086607</v>
      </c>
      <c r="BV141" s="28">
        <f t="shared" si="193"/>
        <v>0</v>
      </c>
      <c r="BW141" s="28">
        <f t="shared" si="193"/>
        <v>0</v>
      </c>
      <c r="BX141" s="28">
        <f t="shared" si="193"/>
        <v>0</v>
      </c>
      <c r="BY141" s="28">
        <f t="shared" si="193"/>
        <v>0</v>
      </c>
      <c r="BZ141" s="28">
        <f t="shared" si="193"/>
        <v>0</v>
      </c>
      <c r="CA141" s="28">
        <f t="shared" si="193"/>
        <v>0</v>
      </c>
      <c r="CB141" s="28">
        <f t="shared" si="193"/>
        <v>0</v>
      </c>
      <c r="CC141" s="28">
        <f t="shared" si="193"/>
        <v>281537387</v>
      </c>
      <c r="CD141" s="28">
        <f t="shared" si="193"/>
        <v>0</v>
      </c>
      <c r="CE141" s="28">
        <f t="shared" si="193"/>
        <v>167420936</v>
      </c>
      <c r="CF141" s="28">
        <f t="shared" si="193"/>
        <v>0</v>
      </c>
      <c r="CG141" s="28">
        <f t="shared" si="193"/>
        <v>0</v>
      </c>
      <c r="CH141" s="28">
        <f t="shared" si="193"/>
        <v>175165320</v>
      </c>
      <c r="CI141" s="28">
        <f t="shared" si="193"/>
        <v>32833600</v>
      </c>
      <c r="CJ141" s="28">
        <f t="shared" si="193"/>
        <v>239488625</v>
      </c>
      <c r="CK141" s="26">
        <f t="shared" si="188"/>
        <v>0.86219354896438971</v>
      </c>
      <c r="CL141" s="137">
        <f t="shared" ref="CL141:DD141" ca="1" si="194">SUM(CL134:CL140)</f>
        <v>10324307741</v>
      </c>
      <c r="CM141" s="137">
        <f t="shared" ca="1" si="194"/>
        <v>0</v>
      </c>
      <c r="CN141" s="137">
        <f t="shared" si="194"/>
        <v>1517328031</v>
      </c>
      <c r="CO141" s="137">
        <f t="shared" si="194"/>
        <v>3763913393</v>
      </c>
      <c r="CP141" s="137">
        <f t="shared" si="194"/>
        <v>80883013</v>
      </c>
      <c r="CQ141" s="137">
        <f t="shared" si="194"/>
        <v>210796645</v>
      </c>
      <c r="CR141" s="137">
        <f t="shared" si="194"/>
        <v>0</v>
      </c>
      <c r="CS141" s="137">
        <f t="shared" si="194"/>
        <v>0</v>
      </c>
      <c r="CT141" s="137">
        <f t="shared" si="194"/>
        <v>0</v>
      </c>
      <c r="CU141" s="137">
        <f t="shared" si="194"/>
        <v>0</v>
      </c>
      <c r="CV141" s="137">
        <f t="shared" si="194"/>
        <v>0</v>
      </c>
      <c r="CW141" s="137">
        <f t="shared" si="194"/>
        <v>3218462613</v>
      </c>
      <c r="CX141" s="137">
        <f t="shared" si="194"/>
        <v>0</v>
      </c>
      <c r="CY141" s="137">
        <f t="shared" si="194"/>
        <v>753939795</v>
      </c>
      <c r="CZ141" s="137">
        <f t="shared" si="194"/>
        <v>0</v>
      </c>
      <c r="DA141" s="137">
        <f t="shared" si="194"/>
        <v>0</v>
      </c>
      <c r="DB141" s="137">
        <f t="shared" si="194"/>
        <v>125691465</v>
      </c>
      <c r="DC141" s="137">
        <f t="shared" si="194"/>
        <v>251373</v>
      </c>
      <c r="DD141" s="137">
        <f t="shared" si="194"/>
        <v>653041413</v>
      </c>
      <c r="DF141" s="177" t="s">
        <v>407</v>
      </c>
      <c r="DG141" s="177"/>
      <c r="DH141" s="184">
        <v>2058441640</v>
      </c>
      <c r="DI141" s="184">
        <v>358096679</v>
      </c>
      <c r="DJ141" s="190">
        <v>0.17399999999999999</v>
      </c>
      <c r="DK141" s="177"/>
    </row>
    <row r="142" spans="1:115" x14ac:dyDescent="0.25">
      <c r="C142" s="133"/>
      <c r="D142" s="122" t="s">
        <v>278</v>
      </c>
      <c r="E142" s="139">
        <v>301</v>
      </c>
      <c r="F142" s="123"/>
      <c r="G142" s="124">
        <f>SUMIF($E$4:$E$129,"301",$G$4:$G$129)</f>
        <v>2643519035</v>
      </c>
      <c r="H142" s="125">
        <f>SUMIF($E$4:$E$129,"301",$H$4:$H$129)</f>
        <v>270880851</v>
      </c>
      <c r="I142" s="125">
        <f>SUMIF($E$4:$E$129,"301",$I$4:$I$129)</f>
        <v>714000000</v>
      </c>
      <c r="J142" s="124">
        <f>SUMIF($E$4:$E$129,"301",$J$4:$J$129)</f>
        <v>50000000</v>
      </c>
      <c r="K142" s="123">
        <f>SUMIF($E$4:$E$129,"301",$K$4:$K$129)</f>
        <v>0</v>
      </c>
      <c r="L142" s="123">
        <f>SUMIF($E$4:$E$129,"301",$L$4:$L$129)</f>
        <v>0</v>
      </c>
      <c r="M142" s="123">
        <f>SUMIF($E$4:$E$129,"301",$M$4:$M$129)</f>
        <v>0</v>
      </c>
      <c r="N142" s="123">
        <f>SUMIF($E$4:$E$129,"301",$N$4:$N$129)</f>
        <v>0</v>
      </c>
      <c r="O142" s="123">
        <f>SUMIF($E$4:$E$129,"301",$O$4:$O$129)</f>
        <v>0</v>
      </c>
      <c r="P142" s="123">
        <f>SUMIF($E$4:$E$129,"301",$P$4:$P$129)</f>
        <v>0</v>
      </c>
      <c r="Q142" s="123">
        <f>SUMIF($E$4:$E$129,"301",$Q$4:$Q$129)</f>
        <v>0</v>
      </c>
      <c r="R142" s="123">
        <f>SUMIF($E$4:$E$129,"301",$R$4:$R$129)</f>
        <v>0</v>
      </c>
      <c r="S142" s="123">
        <f>SUMIF($E$4:$E$129,"301",$S$4:$S$129)</f>
        <v>0</v>
      </c>
      <c r="T142" s="123">
        <f>SUMIF($E$4:$E$129,"301",$T$4:$T$129)</f>
        <v>0</v>
      </c>
      <c r="U142" s="123">
        <f>SUMIF($E$4:$E$129,"301",$U$4:$U$129)</f>
        <v>0</v>
      </c>
      <c r="V142" s="123">
        <f>SUMIF($E$4:$E$122,"301",$V$4:$V$122)</f>
        <v>1570638184</v>
      </c>
      <c r="W142" s="123"/>
      <c r="X142" s="123">
        <f>SUMIF($E$4:$E$122,"301",$X$4:$X$122)</f>
        <v>0</v>
      </c>
      <c r="Y142" s="123">
        <f>SUMIF($E$4:$E$129,"301",$Y$4:$Y$129)</f>
        <v>0</v>
      </c>
      <c r="Z142" s="123">
        <f>SUMIF($E$4:$E$129,"301",$Z$4:$Z$129)</f>
        <v>38000000</v>
      </c>
      <c r="AA142" s="126">
        <f t="shared" si="182"/>
        <v>0.9913094020902331</v>
      </c>
      <c r="AB142" s="28">
        <f>SUM(AC142:AU142)</f>
        <v>2620545274</v>
      </c>
      <c r="AC142" s="124">
        <f>SUMIF($E$4:$E$129,"301",$AC$4:$AC$129)</f>
        <v>265880851</v>
      </c>
      <c r="AD142" s="124">
        <f>SUMIF($E$4:$E$129,"301",$AD$4:$AD$129)</f>
        <v>714000000</v>
      </c>
      <c r="AE142" s="124">
        <f>SUMIF($E$4:$E$129,"301",$AE$4:$AE$129)</f>
        <v>50000000</v>
      </c>
      <c r="AF142" s="124">
        <f>SUMIF($E$4:$E$129,"301",$AF$4:$AF$129)</f>
        <v>0</v>
      </c>
      <c r="AG142" s="124">
        <f>SUMIF($E$4:$E$129,"301",$AG$4:$AG$129)</f>
        <v>0</v>
      </c>
      <c r="AH142" s="124">
        <f>SUMIF($E$4:$E$129,"301",$AH$4:$AH$129)</f>
        <v>0</v>
      </c>
      <c r="AI142" s="124">
        <f>SUMIF($E$4:$E$129,"301",$AI$4:$AI$129)</f>
        <v>0</v>
      </c>
      <c r="AJ142" s="124">
        <f>SUMIF($E$4:$E$129,"301",$AJ$4:$AJ$129)</f>
        <v>0</v>
      </c>
      <c r="AK142" s="124">
        <f>SUMIF($E$4:$E$129,"301",$AK$4:$AK$129)</f>
        <v>0</v>
      </c>
      <c r="AL142" s="124">
        <f>SUMIF($E$4:$E$129,"301",$AL$4:$AL$129)</f>
        <v>0</v>
      </c>
      <c r="AM142" s="124">
        <f>SUMIF($E$4:$E$129,"301",$AM$4:$AM$129)</f>
        <v>0</v>
      </c>
      <c r="AN142" s="124">
        <f>SUMIF($E$4:$E$129,"301",$AN$4:$AN$129)</f>
        <v>0</v>
      </c>
      <c r="AO142" s="124">
        <f>SUMIF($E$4:$E$129,"301",$AO$4:$AO$129)</f>
        <v>0</v>
      </c>
      <c r="AP142" s="124">
        <f>SUMIF($E$4:$E$129,"301",$AP$4:$AP$129)</f>
        <v>0</v>
      </c>
      <c r="AQ142" s="124">
        <f>SUMIF($E$4:$E$129,"301",$AQ$4:$AQ$129)</f>
        <v>1560664423</v>
      </c>
      <c r="AR142" s="124">
        <f>SUMIF($E$4:$E$129,"301",$AR$4:$AR$129)</f>
        <v>0</v>
      </c>
      <c r="AS142" s="124">
        <f>SUMIF($E$4:$E$129,"301",$AS$4:$AS$129)</f>
        <v>0</v>
      </c>
      <c r="AT142" s="124">
        <f>SUMIF($E$4:$E$129,"301",$AT$4:$AT$129)</f>
        <v>0</v>
      </c>
      <c r="AU142" s="124">
        <f>SUMIF($E$4:$E$129,"301",$AU$4:$AU$129)</f>
        <v>30000000</v>
      </c>
      <c r="AV142" s="109">
        <f t="shared" si="184"/>
        <v>8.6905979097668951E-3</v>
      </c>
      <c r="AW142" s="28">
        <f>SUM(AX142:BP142)</f>
        <v>22973761</v>
      </c>
      <c r="AX142" s="127">
        <f>SUMIF($E$4:$E$129,"301",$AX$4:$AX$129)</f>
        <v>5000000</v>
      </c>
      <c r="AY142" s="127">
        <f>SUMIF($E$4:$E$129,"301",$AY$4:$AY$129)</f>
        <v>0</v>
      </c>
      <c r="AZ142" s="127">
        <f>SUMIF($E$4:$E$129,"301",$AZ$4:$AZ$129)</f>
        <v>0</v>
      </c>
      <c r="BA142" s="127">
        <f>SUMIF($E$4:$E$129,"301",$BA$4:$BA$129)</f>
        <v>0</v>
      </c>
      <c r="BB142" s="127">
        <f>SUMIF($E$4:$E$129,"301",$BB$4:$BB$129)</f>
        <v>0</v>
      </c>
      <c r="BC142" s="127">
        <f>SUMIF($E$4:$E$129,"301",$BC$4:$BC$129)</f>
        <v>0</v>
      </c>
      <c r="BD142" s="127">
        <f>SUMIF($E$4:$E$129,"301",$BD$4:$BD$129)</f>
        <v>0</v>
      </c>
      <c r="BE142" s="127">
        <f>SUMIF($E$4:$E$129,"301",$BE$4:$BE$129)</f>
        <v>0</v>
      </c>
      <c r="BF142" s="127">
        <f>SUMIF($E$4:$E$129,"301",$BF$4:$BF$129)</f>
        <v>0</v>
      </c>
      <c r="BG142" s="127">
        <f>SUMIF($E$4:$E$129,"301",$BG$4:$BG$129)</f>
        <v>0</v>
      </c>
      <c r="BH142" s="127">
        <f>SUMIF($E$4:$E$129,"301",$BH$4:$BH$129)</f>
        <v>0</v>
      </c>
      <c r="BI142" s="127">
        <f>SUMIF($E$4:$E$129,"301",$BI$4:$BI$129)</f>
        <v>0</v>
      </c>
      <c r="BJ142" s="127">
        <f>SUMIF($E$4:$E$129,"301",$BJ$4:$BJ$129)</f>
        <v>0</v>
      </c>
      <c r="BK142" s="127">
        <f>SUMIF($E$4:$E$129,"301",$BK$4:$BK$129)</f>
        <v>0</v>
      </c>
      <c r="BL142" s="127">
        <f>SUMIF($E$4:$E$129,"301",$BL$4:$BL$129)</f>
        <v>9973761</v>
      </c>
      <c r="BM142" s="127"/>
      <c r="BN142" s="127">
        <f>SUMIF($E$4:$E$129,"301",$BN$4:$BN$129)</f>
        <v>0</v>
      </c>
      <c r="BO142" s="127"/>
      <c r="BP142" s="128">
        <f>SUMIF($E$4:$E$129,"301",$BP$4:$BP$129)</f>
        <v>8000000</v>
      </c>
      <c r="BQ142" s="129">
        <f t="shared" si="186"/>
        <v>3.1541653340128116E-2</v>
      </c>
      <c r="BR142" s="28">
        <f>SUM(BS142:CJ142)</f>
        <v>83380961</v>
      </c>
      <c r="BS142" s="124">
        <f>SUMIF($E$4:$E$129,"301",$BS$4:$BS$129)</f>
        <v>0</v>
      </c>
      <c r="BT142" s="124">
        <f>SUMIF($E$4:$E$129,"301",$BT$4:$BT$129)</f>
        <v>58780961</v>
      </c>
      <c r="BU142" s="124">
        <f>SUMIF($E$4:$E$129,"301",$BU$4:$BU$129)</f>
        <v>0</v>
      </c>
      <c r="BV142" s="124">
        <f>SUMIF($E$4:$E$129,"301",$BV$4:$BV$129)</f>
        <v>0</v>
      </c>
      <c r="BW142" s="124">
        <f>SUMIF($E$4:$E$129,"301",$BW$4:$BW$129)</f>
        <v>0</v>
      </c>
      <c r="BX142" s="124">
        <f>SUMIF($E$4:$E$129,"301",$BX$4:$BX$129)</f>
        <v>0</v>
      </c>
      <c r="BY142" s="124">
        <f>SUMIF($E$4:$E$129,"301",$BY$4:$BY$129)</f>
        <v>0</v>
      </c>
      <c r="BZ142" s="124">
        <f>SUMIF($E$4:$E$129,"301",$BZ$4:$BZ$129)</f>
        <v>0</v>
      </c>
      <c r="CA142" s="124">
        <f>SUMIF($E$4:$E$129,"301",$CA$4:$CA$129)</f>
        <v>0</v>
      </c>
      <c r="CB142" s="124">
        <f>SUMIF($E$4:$E$129,"301",$CB$4:$CB$129)</f>
        <v>0</v>
      </c>
      <c r="CC142" s="124">
        <f>SUMIF($E$4:$E$129,"301",$CC$4:$CC$129)</f>
        <v>0</v>
      </c>
      <c r="CD142" s="124">
        <f>SUMIF($E$4:$E$129,"301",$CD$4:$CD$129)</f>
        <v>0</v>
      </c>
      <c r="CE142" s="124">
        <f>SUMIF($E$4:$E$129,"301",$CE$4:$CE$129)</f>
        <v>0</v>
      </c>
      <c r="CF142" s="124">
        <f>SUMIF($E$4:$E$129,"301",$CF$4:$CF$129)</f>
        <v>24600000</v>
      </c>
      <c r="CG142" s="124">
        <f>SUMIF($E$4:$E$129,"301",$CG$4:$CG$129)</f>
        <v>0</v>
      </c>
      <c r="CH142" s="124">
        <f>SUMIF($E$4:$E$129,"301",$CH$4:$CH$129)</f>
        <v>0</v>
      </c>
      <c r="CI142" s="124">
        <f>SUMIF($E$4:$E$129,"301",$CI$4:$CI$129)</f>
        <v>0</v>
      </c>
      <c r="CJ142" s="130">
        <f>SUMIF($E$4:$E$129,"301",$CJ$4:$CJ$129)</f>
        <v>0</v>
      </c>
      <c r="CK142" s="26">
        <f t="shared" si="188"/>
        <v>0.96845834665987185</v>
      </c>
      <c r="CL142" s="28">
        <f>SUM(CM142:DD142)</f>
        <v>2560138074</v>
      </c>
      <c r="CM142" s="127">
        <f>SUMIF($E$4:$E$129,"301",$CM$4:$CM$129)</f>
        <v>270880851</v>
      </c>
      <c r="CN142" s="127">
        <f>SUMIF($E$4:$E$129,"301",$CN$4:$CN$129)</f>
        <v>655219039</v>
      </c>
      <c r="CO142" s="127">
        <f>SUMIF($E$4:$E$129,"301",$CO$4:$CO$129)</f>
        <v>50000000</v>
      </c>
      <c r="CP142" s="127">
        <f>SUMIF($E$4:$E$129,"301",$CP$4:$CP$129)</f>
        <v>0</v>
      </c>
      <c r="CQ142" s="127">
        <f>SUMIF($E$4:$E$129,"301",$CQ$4:$CQ$129)</f>
        <v>0</v>
      </c>
      <c r="CR142" s="127">
        <f>SUMIF($E$4:$E$129,"301",$CR$4:$CR$129)</f>
        <v>0</v>
      </c>
      <c r="CS142" s="131">
        <f>SUMIF($E$4:$E$129,"301",$CS$4:$CS$129)</f>
        <v>0</v>
      </c>
      <c r="CT142" s="131">
        <f>SUMIF($E$4:$E$129,"301",$CT$4:$CT$129)</f>
        <v>0</v>
      </c>
      <c r="CU142" s="131">
        <f>SUMIF($E$4:$E$129,"301",$CU$4:$CU$129)</f>
        <v>0</v>
      </c>
      <c r="CV142" s="131">
        <f>SUMIF($E$4:$E$129,"301",$CV$4:$CV$129)</f>
        <v>0</v>
      </c>
      <c r="CW142" s="131">
        <f>SUMIF($E$4:$E$129,"301",$CW$4:$CW$129)</f>
        <v>0</v>
      </c>
      <c r="CX142" s="131">
        <f>SUMIF($E$4:$E$129,"301",$CX$4:$CX$129)</f>
        <v>0</v>
      </c>
      <c r="CY142" s="131">
        <f>SUMIF($E$4:$E$129,"301",$CY$4:$CY$129)</f>
        <v>0</v>
      </c>
      <c r="CZ142" s="131">
        <f>SUMIF($E$4:$E$129,"301",$CZ$4:$CZ$129)</f>
        <v>1546038184</v>
      </c>
      <c r="DA142" s="131">
        <f>SUMIF($E$4:$E$129,"301",$DA$4:$DA$129)</f>
        <v>0</v>
      </c>
      <c r="DB142" s="131">
        <f>SUMIF($E$4:$E$129,"301",$DB$4:$DB$129)</f>
        <v>0</v>
      </c>
      <c r="DC142" s="131">
        <f>SUMIF($E$4:$E$129,"301",$DC$4:$DC$129)</f>
        <v>0</v>
      </c>
      <c r="DD142" s="131">
        <f>SUMIF($E$4:$E$129,"301",$DD$4:$DD$129)</f>
        <v>38000000</v>
      </c>
      <c r="DF142" s="177" t="s">
        <v>397</v>
      </c>
      <c r="DG142" s="177"/>
      <c r="DH142" s="184">
        <v>333941758</v>
      </c>
      <c r="DI142" s="184">
        <v>207998920</v>
      </c>
      <c r="DJ142" s="190">
        <v>0.62290000000000001</v>
      </c>
      <c r="DK142" s="177"/>
    </row>
    <row r="143" spans="1:115" ht="15.75" thickBot="1" x14ac:dyDescent="0.3">
      <c r="C143" s="203" t="s">
        <v>391</v>
      </c>
      <c r="D143" s="204"/>
      <c r="E143" s="140"/>
      <c r="F143" s="141"/>
      <c r="G143" s="142">
        <f>SUM(G141:G142)</f>
        <v>14617985503</v>
      </c>
      <c r="H143" s="142">
        <f t="shared" ref="H143:Z143" si="195">SUM(H141:H142)</f>
        <v>270880851</v>
      </c>
      <c r="I143" s="142">
        <f t="shared" si="195"/>
        <v>2798954283</v>
      </c>
      <c r="J143" s="142">
        <f t="shared" si="195"/>
        <v>4000000000</v>
      </c>
      <c r="K143" s="142">
        <f t="shared" si="195"/>
        <v>80883013</v>
      </c>
      <c r="L143" s="142">
        <f t="shared" si="195"/>
        <v>210796645</v>
      </c>
      <c r="M143" s="142">
        <f t="shared" si="195"/>
        <v>0</v>
      </c>
      <c r="N143" s="142">
        <f t="shared" si="195"/>
        <v>0</v>
      </c>
      <c r="O143" s="142">
        <f t="shared" si="195"/>
        <v>0</v>
      </c>
      <c r="P143" s="142">
        <f t="shared" si="195"/>
        <v>0</v>
      </c>
      <c r="Q143" s="142">
        <f t="shared" si="195"/>
        <v>0</v>
      </c>
      <c r="R143" s="142">
        <f t="shared" si="195"/>
        <v>3500000000</v>
      </c>
      <c r="S143" s="142">
        <f t="shared" si="195"/>
        <v>0</v>
      </c>
      <c r="T143" s="143">
        <f t="shared" si="195"/>
        <v>0</v>
      </c>
      <c r="U143" s="142">
        <f t="shared" si="195"/>
        <v>921360731</v>
      </c>
      <c r="V143" s="142">
        <f t="shared" si="195"/>
        <v>1570638184</v>
      </c>
      <c r="W143" s="142">
        <f t="shared" si="195"/>
        <v>0</v>
      </c>
      <c r="X143" s="142">
        <f t="shared" si="195"/>
        <v>300856785</v>
      </c>
      <c r="Y143" s="142">
        <f t="shared" si="195"/>
        <v>33084973</v>
      </c>
      <c r="Z143" s="142">
        <f t="shared" si="195"/>
        <v>930530038</v>
      </c>
      <c r="AA143" s="144">
        <f t="shared" si="182"/>
        <v>0.41530511647819629</v>
      </c>
      <c r="AB143" s="145">
        <f t="shared" ref="AB143:AU143" si="196">AB141+AB142</f>
        <v>6070924172</v>
      </c>
      <c r="AC143" s="145">
        <f t="shared" si="196"/>
        <v>265880851</v>
      </c>
      <c r="AD143" s="145">
        <f t="shared" si="196"/>
        <v>1965318371</v>
      </c>
      <c r="AE143" s="145">
        <f t="shared" si="196"/>
        <v>471492631</v>
      </c>
      <c r="AF143" s="145">
        <f t="shared" si="196"/>
        <v>0</v>
      </c>
      <c r="AG143" s="145">
        <f t="shared" si="196"/>
        <v>0</v>
      </c>
      <c r="AH143" s="145">
        <f t="shared" si="196"/>
        <v>0</v>
      </c>
      <c r="AI143" s="145">
        <f t="shared" si="196"/>
        <v>0</v>
      </c>
      <c r="AJ143" s="145">
        <f t="shared" si="196"/>
        <v>0</v>
      </c>
      <c r="AK143" s="145">
        <f t="shared" si="196"/>
        <v>0</v>
      </c>
      <c r="AL143" s="145">
        <f t="shared" si="196"/>
        <v>0</v>
      </c>
      <c r="AM143" s="145">
        <f t="shared" si="196"/>
        <v>938475416</v>
      </c>
      <c r="AN143" s="145">
        <f t="shared" si="196"/>
        <v>297352797</v>
      </c>
      <c r="AO143" s="145">
        <f t="shared" si="196"/>
        <v>0</v>
      </c>
      <c r="AP143" s="145">
        <f t="shared" si="196"/>
        <v>0</v>
      </c>
      <c r="AQ143" s="145">
        <f t="shared" si="196"/>
        <v>1560664423</v>
      </c>
      <c r="AR143" s="145">
        <f t="shared" si="196"/>
        <v>0</v>
      </c>
      <c r="AS143" s="145">
        <f t="shared" si="196"/>
        <v>175879371</v>
      </c>
      <c r="AT143" s="145">
        <f t="shared" si="196"/>
        <v>33084973</v>
      </c>
      <c r="AU143" s="145">
        <f t="shared" si="196"/>
        <v>362775339</v>
      </c>
      <c r="AV143" s="164">
        <f t="shared" si="184"/>
        <v>0.58469488352180377</v>
      </c>
      <c r="AW143" s="145">
        <f>AW141+AW142</f>
        <v>8547061331</v>
      </c>
      <c r="AX143" s="145">
        <f>AX141+AX142</f>
        <v>5000000</v>
      </c>
      <c r="AY143" s="146">
        <f t="shared" ref="AY143:BP143" si="197">+AY141+AY142</f>
        <v>833635912</v>
      </c>
      <c r="AZ143" s="146">
        <f t="shared" si="197"/>
        <v>3528507369</v>
      </c>
      <c r="BA143" s="146">
        <f t="shared" si="197"/>
        <v>80883013</v>
      </c>
      <c r="BB143" s="146">
        <f t="shared" si="197"/>
        <v>210796645</v>
      </c>
      <c r="BC143" s="146">
        <f t="shared" si="197"/>
        <v>0</v>
      </c>
      <c r="BD143" s="146">
        <f t="shared" si="197"/>
        <v>0</v>
      </c>
      <c r="BE143" s="146">
        <f t="shared" si="197"/>
        <v>0</v>
      </c>
      <c r="BF143" s="146">
        <f t="shared" si="197"/>
        <v>0</v>
      </c>
      <c r="BG143" s="146">
        <f t="shared" si="197"/>
        <v>0</v>
      </c>
      <c r="BH143" s="146">
        <f t="shared" si="197"/>
        <v>2561524584</v>
      </c>
      <c r="BI143" s="146">
        <f t="shared" si="197"/>
        <v>-297352797</v>
      </c>
      <c r="BJ143" s="146">
        <f t="shared" si="197"/>
        <v>0</v>
      </c>
      <c r="BK143" s="146">
        <f t="shared" si="197"/>
        <v>921360731</v>
      </c>
      <c r="BL143" s="146">
        <f t="shared" si="197"/>
        <v>9973761</v>
      </c>
      <c r="BM143" s="146">
        <f t="shared" si="197"/>
        <v>0</v>
      </c>
      <c r="BN143" s="146">
        <f t="shared" si="197"/>
        <v>124977414</v>
      </c>
      <c r="BO143" s="146">
        <f t="shared" si="197"/>
        <v>0</v>
      </c>
      <c r="BP143" s="146">
        <f t="shared" si="197"/>
        <v>567754699</v>
      </c>
      <c r="BQ143" s="147">
        <f t="shared" si="186"/>
        <v>0.11858950658038561</v>
      </c>
      <c r="BR143" s="148">
        <f>+BR141+BR142</f>
        <v>1733539688</v>
      </c>
      <c r="BS143" s="146">
        <f>+BS141+BS142</f>
        <v>0</v>
      </c>
      <c r="BT143" s="146">
        <f>+BT141+BT142</f>
        <v>626407213</v>
      </c>
      <c r="BU143" s="146">
        <f>+BU141+BU142</f>
        <v>186086607</v>
      </c>
      <c r="BV143" s="142">
        <f t="shared" ref="BV143:CJ143" si="198">SUM(BV141:BV142)</f>
        <v>0</v>
      </c>
      <c r="BW143" s="142">
        <f t="shared" si="198"/>
        <v>0</v>
      </c>
      <c r="BX143" s="142">
        <f t="shared" si="198"/>
        <v>0</v>
      </c>
      <c r="BY143" s="142">
        <f t="shared" si="198"/>
        <v>0</v>
      </c>
      <c r="BZ143" s="142">
        <f t="shared" si="198"/>
        <v>0</v>
      </c>
      <c r="CA143" s="142">
        <f t="shared" si="198"/>
        <v>0</v>
      </c>
      <c r="CB143" s="142">
        <f t="shared" si="198"/>
        <v>0</v>
      </c>
      <c r="CC143" s="142">
        <f t="shared" si="198"/>
        <v>281537387</v>
      </c>
      <c r="CD143" s="142">
        <f t="shared" si="198"/>
        <v>0</v>
      </c>
      <c r="CE143" s="142">
        <f t="shared" si="198"/>
        <v>167420936</v>
      </c>
      <c r="CF143" s="142">
        <f t="shared" si="198"/>
        <v>24600000</v>
      </c>
      <c r="CG143" s="142">
        <f t="shared" si="198"/>
        <v>0</v>
      </c>
      <c r="CH143" s="142">
        <f t="shared" si="198"/>
        <v>175165320</v>
      </c>
      <c r="CI143" s="142">
        <f t="shared" si="198"/>
        <v>32833600</v>
      </c>
      <c r="CJ143" s="149">
        <f t="shared" si="198"/>
        <v>239488625</v>
      </c>
      <c r="CK143" s="150">
        <f t="shared" si="188"/>
        <v>0.88141049341961442</v>
      </c>
      <c r="CL143" s="142">
        <f t="shared" ref="CL143:DD143" ca="1" si="199">SUM(CL141:CL142)</f>
        <v>12884445815</v>
      </c>
      <c r="CM143" s="149">
        <f t="shared" ca="1" si="199"/>
        <v>270880851</v>
      </c>
      <c r="CN143" s="149">
        <f t="shared" si="199"/>
        <v>2172547070</v>
      </c>
      <c r="CO143" s="149">
        <f t="shared" si="199"/>
        <v>3813913393</v>
      </c>
      <c r="CP143" s="142">
        <f t="shared" si="199"/>
        <v>80883013</v>
      </c>
      <c r="CQ143" s="142">
        <f t="shared" si="199"/>
        <v>210796645</v>
      </c>
      <c r="CR143" s="142">
        <f t="shared" si="199"/>
        <v>0</v>
      </c>
      <c r="CS143" s="151">
        <f t="shared" si="199"/>
        <v>0</v>
      </c>
      <c r="CT143" s="151">
        <f t="shared" si="199"/>
        <v>0</v>
      </c>
      <c r="CU143" s="151">
        <f t="shared" si="199"/>
        <v>0</v>
      </c>
      <c r="CV143" s="151">
        <f t="shared" si="199"/>
        <v>0</v>
      </c>
      <c r="CW143" s="151">
        <f t="shared" si="199"/>
        <v>3218462613</v>
      </c>
      <c r="CX143" s="151">
        <f t="shared" si="199"/>
        <v>0</v>
      </c>
      <c r="CY143" s="151">
        <f t="shared" si="199"/>
        <v>753939795</v>
      </c>
      <c r="CZ143" s="151">
        <f t="shared" si="199"/>
        <v>1546038184</v>
      </c>
      <c r="DA143" s="151">
        <f t="shared" si="199"/>
        <v>0</v>
      </c>
      <c r="DB143" s="151">
        <f t="shared" si="199"/>
        <v>125691465</v>
      </c>
      <c r="DC143" s="151">
        <f t="shared" si="199"/>
        <v>251373</v>
      </c>
      <c r="DD143" s="151">
        <f t="shared" si="199"/>
        <v>691041413</v>
      </c>
      <c r="DF143" s="177" t="s">
        <v>278</v>
      </c>
      <c r="DG143" s="177"/>
      <c r="DH143" s="184">
        <v>2643519035</v>
      </c>
      <c r="DI143" s="184">
        <v>83380961</v>
      </c>
      <c r="DJ143" s="190">
        <v>3.15E-2</v>
      </c>
      <c r="DK143" s="177"/>
    </row>
    <row r="144" spans="1:115" ht="23.25" customHeight="1" thickTop="1" x14ac:dyDescent="0.25"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  <c r="AM144" s="57"/>
      <c r="AN144" s="57"/>
      <c r="AO144" s="57"/>
      <c r="AP144" s="57"/>
      <c r="AQ144" s="57"/>
      <c r="AR144" s="57"/>
      <c r="AS144" s="57"/>
      <c r="AT144" s="57"/>
      <c r="AU144" s="57"/>
      <c r="AW144" s="57"/>
      <c r="AX144" s="57"/>
      <c r="AY144" s="57"/>
      <c r="AZ144" s="57"/>
      <c r="BA144" s="57"/>
      <c r="BB144" s="57"/>
      <c r="BC144" s="57"/>
      <c r="BD144" s="57"/>
      <c r="BE144" s="57"/>
      <c r="BF144" s="57"/>
      <c r="BG144" s="57"/>
      <c r="BH144" s="57"/>
      <c r="BI144" s="57"/>
      <c r="BJ144" s="57"/>
      <c r="BK144" s="57"/>
      <c r="BL144" s="57"/>
      <c r="BM144" s="57"/>
      <c r="BN144" s="57"/>
      <c r="BO144" s="57"/>
      <c r="BP144" s="57"/>
      <c r="BR144" s="57"/>
      <c r="BS144" s="57"/>
      <c r="BT144" s="57"/>
      <c r="BU144" s="57"/>
      <c r="BV144" s="57"/>
      <c r="BW144" s="57"/>
      <c r="BX144" s="57"/>
      <c r="BY144" s="57"/>
      <c r="BZ144" s="57"/>
      <c r="CA144" s="57"/>
      <c r="CB144" s="57"/>
      <c r="CC144" s="57"/>
      <c r="CD144" s="57"/>
      <c r="CE144" s="57"/>
      <c r="CF144" s="57"/>
      <c r="CG144" s="57"/>
      <c r="CH144" s="57"/>
      <c r="CI144" s="57"/>
      <c r="CJ144" s="57"/>
      <c r="CK144" s="57"/>
      <c r="CL144" s="57"/>
      <c r="CM144" s="57">
        <f t="shared" ref="CM144:DD144" ca="1" si="200">+CM132-CM143</f>
        <v>0</v>
      </c>
      <c r="CN144" s="57">
        <f t="shared" si="200"/>
        <v>0</v>
      </c>
      <c r="CO144" s="57">
        <f t="shared" si="200"/>
        <v>0</v>
      </c>
      <c r="CP144" s="57">
        <f t="shared" si="200"/>
        <v>0</v>
      </c>
      <c r="CQ144" s="57">
        <f t="shared" si="200"/>
        <v>0</v>
      </c>
      <c r="CR144" s="57">
        <f t="shared" si="200"/>
        <v>0</v>
      </c>
      <c r="CS144" s="57">
        <f t="shared" si="200"/>
        <v>0</v>
      </c>
      <c r="CT144" s="57">
        <f t="shared" si="200"/>
        <v>0</v>
      </c>
      <c r="CU144" s="57">
        <f t="shared" si="200"/>
        <v>0</v>
      </c>
      <c r="CV144" s="57">
        <f t="shared" si="200"/>
        <v>0</v>
      </c>
      <c r="CW144" s="57">
        <f t="shared" si="200"/>
        <v>0</v>
      </c>
      <c r="CX144" s="57">
        <f t="shared" si="200"/>
        <v>0</v>
      </c>
      <c r="CY144" s="57">
        <f t="shared" si="200"/>
        <v>0</v>
      </c>
      <c r="CZ144" s="57">
        <f t="shared" si="200"/>
        <v>0</v>
      </c>
      <c r="DA144" s="57">
        <f t="shared" si="200"/>
        <v>0</v>
      </c>
      <c r="DB144" s="57">
        <f t="shared" si="200"/>
        <v>0</v>
      </c>
      <c r="DC144" s="57">
        <f t="shared" si="200"/>
        <v>0</v>
      </c>
      <c r="DD144" s="57">
        <f t="shared" si="200"/>
        <v>0</v>
      </c>
      <c r="DF144" s="177" t="s">
        <v>396</v>
      </c>
      <c r="DG144" s="177"/>
      <c r="DH144" s="187">
        <f>DH136+DH137+DH138+DH139+DH140+DH141+DH142+DH143</f>
        <v>14617985503</v>
      </c>
      <c r="DI144" s="187">
        <f>DI136+DI137+DI138+DI139+DI140+DI141+DI142+DI143</f>
        <v>1733539688</v>
      </c>
      <c r="DJ144" s="191">
        <v>0.1186</v>
      </c>
      <c r="DK144" s="177"/>
    </row>
    <row r="145" spans="3:115" x14ac:dyDescent="0.25">
      <c r="C145" s="152"/>
      <c r="D145" s="152"/>
      <c r="E145" s="153"/>
      <c r="F145" s="154"/>
      <c r="G145" s="155"/>
      <c r="AB145" s="57"/>
      <c r="AP145" s="57"/>
      <c r="BR145" s="57"/>
      <c r="DF145" s="177"/>
      <c r="DG145" s="177"/>
      <c r="DH145" s="177"/>
      <c r="DI145" s="177"/>
      <c r="DJ145" s="177"/>
      <c r="DK145" s="177"/>
    </row>
    <row r="146" spans="3:115" x14ac:dyDescent="0.25">
      <c r="C146" s="152"/>
      <c r="D146" s="156"/>
      <c r="F146" s="57"/>
      <c r="G146" s="155"/>
      <c r="AB146" s="57"/>
      <c r="BR146" s="57"/>
      <c r="DF146" s="177"/>
      <c r="DG146" s="177"/>
      <c r="DH146" s="177"/>
      <c r="DI146" s="177"/>
      <c r="DJ146" s="177"/>
      <c r="DK146" s="177"/>
    </row>
    <row r="147" spans="3:115" x14ac:dyDescent="0.25">
      <c r="C147" s="152"/>
      <c r="E147" s="152"/>
      <c r="F147" s="156"/>
      <c r="CL147" s="57"/>
    </row>
    <row r="148" spans="3:115" x14ac:dyDescent="0.25">
      <c r="F148" s="157"/>
      <c r="G148" s="155"/>
      <c r="X148" s="57"/>
      <c r="AB148" s="57"/>
      <c r="BO148" s="57"/>
    </row>
    <row r="149" spans="3:115" x14ac:dyDescent="0.25">
      <c r="F149" s="157"/>
      <c r="G149" s="155"/>
      <c r="AB149" s="57"/>
      <c r="BO149" s="57"/>
      <c r="BR149" s="57"/>
    </row>
    <row r="150" spans="3:115" x14ac:dyDescent="0.25">
      <c r="F150" s="157"/>
      <c r="G150" s="155"/>
    </row>
    <row r="151" spans="3:115" x14ac:dyDescent="0.25">
      <c r="D151" s="156"/>
      <c r="E151" s="153"/>
      <c r="F151" s="154"/>
      <c r="G151" s="155"/>
      <c r="H151" s="57"/>
      <c r="AB151" s="57"/>
    </row>
    <row r="152" spans="3:115" x14ac:dyDescent="0.25">
      <c r="D152" s="156"/>
      <c r="E152" s="153"/>
      <c r="F152" s="152"/>
      <c r="G152" s="155"/>
      <c r="AB152" s="57"/>
    </row>
    <row r="153" spans="3:115" x14ac:dyDescent="0.25">
      <c r="D153" s="156"/>
      <c r="E153" s="153"/>
      <c r="F153" s="152"/>
      <c r="G153" s="155"/>
    </row>
    <row r="154" spans="3:115" x14ac:dyDescent="0.25">
      <c r="AB154" s="57"/>
    </row>
    <row r="155" spans="3:115" x14ac:dyDescent="0.25">
      <c r="F155" s="57"/>
    </row>
  </sheetData>
  <mergeCells count="80">
    <mergeCell ref="P1:P3"/>
    <mergeCell ref="Q1:Q3"/>
    <mergeCell ref="R1:R3"/>
    <mergeCell ref="S1:S3"/>
    <mergeCell ref="N1:N3"/>
    <mergeCell ref="O1:O3"/>
    <mergeCell ref="L1:L3"/>
    <mergeCell ref="M1:M3"/>
    <mergeCell ref="B4:B6"/>
    <mergeCell ref="B8:B12"/>
    <mergeCell ref="B18:B20"/>
    <mergeCell ref="F2:F3"/>
    <mergeCell ref="C1:F1"/>
    <mergeCell ref="I1:I3"/>
    <mergeCell ref="J1:J3"/>
    <mergeCell ref="K1:K3"/>
    <mergeCell ref="B2:B3"/>
    <mergeCell ref="C2:C3"/>
    <mergeCell ref="D2:D3"/>
    <mergeCell ref="E2:E3"/>
    <mergeCell ref="B22:B23"/>
    <mergeCell ref="H1:H3"/>
    <mergeCell ref="B31:B39"/>
    <mergeCell ref="A40:A51"/>
    <mergeCell ref="B40:B42"/>
    <mergeCell ref="B43:B44"/>
    <mergeCell ref="B45:B47"/>
    <mergeCell ref="B48:B51"/>
    <mergeCell ref="A2:A3"/>
    <mergeCell ref="C143:D143"/>
    <mergeCell ref="G1:G3"/>
    <mergeCell ref="B95:F95"/>
    <mergeCell ref="A97:A111"/>
    <mergeCell ref="B97:B104"/>
    <mergeCell ref="B108:B110"/>
    <mergeCell ref="B112:F112"/>
    <mergeCell ref="A113:A122"/>
    <mergeCell ref="B113:B115"/>
    <mergeCell ref="B116:B122"/>
    <mergeCell ref="A75:A87"/>
    <mergeCell ref="B75:B81"/>
    <mergeCell ref="B82:B83"/>
    <mergeCell ref="B84:B87"/>
    <mergeCell ref="A88:A94"/>
    <mergeCell ref="B88:B89"/>
    <mergeCell ref="Y1:Y3"/>
    <mergeCell ref="A124:A129"/>
    <mergeCell ref="B124:B126"/>
    <mergeCell ref="B130:D130"/>
    <mergeCell ref="C132:E132"/>
    <mergeCell ref="B90:B94"/>
    <mergeCell ref="A52:A61"/>
    <mergeCell ref="B52:B53"/>
    <mergeCell ref="B54:B55"/>
    <mergeCell ref="B56:B61"/>
    <mergeCell ref="B62:E62"/>
    <mergeCell ref="A63:A74"/>
    <mergeCell ref="B63:B65"/>
    <mergeCell ref="B67:B74"/>
    <mergeCell ref="B25:E25"/>
    <mergeCell ref="B26:B28"/>
    <mergeCell ref="T1:T3"/>
    <mergeCell ref="U1:U3"/>
    <mergeCell ref="V1:V3"/>
    <mergeCell ref="W1:W3"/>
    <mergeCell ref="X1:X3"/>
    <mergeCell ref="Z1:Z3"/>
    <mergeCell ref="AA1:AB2"/>
    <mergeCell ref="AV1:AW2"/>
    <mergeCell ref="BQ1:BR2"/>
    <mergeCell ref="CK1:CL2"/>
    <mergeCell ref="CY1:CZ2"/>
    <mergeCell ref="DA1:DB2"/>
    <mergeCell ref="DC1:DD2"/>
    <mergeCell ref="CM1:CN2"/>
    <mergeCell ref="CO1:CP2"/>
    <mergeCell ref="CQ1:CR2"/>
    <mergeCell ref="CS1:CT2"/>
    <mergeCell ref="CU1:CV2"/>
    <mergeCell ref="CW1:CX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2017
 RESOLUCION  307 DEL 27 DE DICIEMBRE  
 DE 2016</oddHeader>
    <oddFooter>&amp;LUNIDAD DE PLANEAMIENTO ECONÓMICO Y ADMINISTRATIVO&amp;COFICINA DE PLANEACIÓN&amp;RPágina &amp;P de &amp;N</oddFooter>
  </headerFooter>
  <rowBreaks count="1" manualBreakCount="1">
    <brk id="31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 ENERO 2017</vt:lpstr>
      <vt:lpstr>PLAN A ENERO 2017 (2)</vt:lpstr>
      <vt:lpstr>'PLAN A ENERO 2017'!Títulos_a_imprimir</vt:lpstr>
      <vt:lpstr>'PLAN A ENERO 2017 (2)'!Títulos_a_imprimir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2017-02-22T13:51:21Z</dcterms:created>
  <dcterms:modified xsi:type="dcterms:W3CDTF">2017-02-25T00:01:21Z</dcterms:modified>
</cp:coreProperties>
</file>